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Projekte\ege\1_Easy Wien\7_Produktblätter, Kundenkommunikation\4_go green energy\"/>
    </mc:Choice>
  </mc:AlternateContent>
  <xr:revisionPtr revIDLastSave="0" documentId="8_{C4C8C39D-D047-4FFC-BBE8-A7B63782B05B}" xr6:coauthVersionLast="47" xr6:coauthVersionMax="47" xr10:uidLastSave="{00000000-0000-0000-0000-000000000000}"/>
  <bookViews>
    <workbookView xWindow="-108" yWindow="-108" windowWidth="23256" windowHeight="12456" tabRatio="867" xr2:uid="{00000000-000D-0000-FFFF-FFFF00000000}"/>
  </bookViews>
  <sheets>
    <sheet name="Dezember 2025" sheetId="157" r:id="rId1"/>
    <sheet name="November 2025" sheetId="156" r:id="rId2"/>
    <sheet name="Oktober 2025" sheetId="155" r:id="rId3"/>
    <sheet name="September 2025" sheetId="154" r:id="rId4"/>
    <sheet name="August 2025" sheetId="153" r:id="rId5"/>
    <sheet name="Juli 2025" sheetId="152" r:id="rId6"/>
    <sheet name="Juni 2025" sheetId="151" r:id="rId7"/>
    <sheet name="Mai 2025" sheetId="150" r:id="rId8"/>
    <sheet name="April 2025" sheetId="148" r:id="rId9"/>
    <sheet name="März 2025" sheetId="147" r:id="rId10"/>
    <sheet name="Februar 2025" sheetId="146" r:id="rId11"/>
    <sheet name="Jänner 2025" sheetId="145" r:id="rId12"/>
    <sheet name="Dezember 2024" sheetId="144" r:id="rId13"/>
    <sheet name="November 2024" sheetId="143" r:id="rId14"/>
    <sheet name="Oktober 2024" sheetId="142" r:id="rId15"/>
    <sheet name="September 2024" sheetId="141" r:id="rId16"/>
    <sheet name="August 2024" sheetId="140" r:id="rId17"/>
    <sheet name="Juli 2024" sheetId="139" r:id="rId18"/>
    <sheet name="Juni 2024" sheetId="138" r:id="rId19"/>
    <sheet name="Mai 2024" sheetId="136" r:id="rId20"/>
    <sheet name="April 2024" sheetId="135" r:id="rId21"/>
    <sheet name="März 2024" sheetId="134" r:id="rId22"/>
    <sheet name="Februar 2024" sheetId="133" r:id="rId23"/>
    <sheet name="Jänner 2024" sheetId="132" r:id="rId24"/>
    <sheet name="Dezember 2023" sheetId="131" r:id="rId25"/>
    <sheet name="November 2023" sheetId="130" r:id="rId26"/>
    <sheet name="Oktober 2023" sheetId="129" r:id="rId27"/>
    <sheet name="September 2023" sheetId="128" r:id="rId28"/>
    <sheet name="August 2023" sheetId="127" r:id="rId29"/>
    <sheet name="Juli 2023" sheetId="126" r:id="rId30"/>
    <sheet name="Juni 2023" sheetId="125" r:id="rId31"/>
    <sheet name="Mai 2023" sheetId="124" r:id="rId32"/>
    <sheet name="April 2023" sheetId="123" r:id="rId33"/>
    <sheet name="März 2023" sheetId="122" r:id="rId34"/>
    <sheet name="Februar 2023" sheetId="121" r:id="rId35"/>
    <sheet name="Jänner 2023" sheetId="120" r:id="rId36"/>
    <sheet name="Dezember 2022" sheetId="119" r:id="rId37"/>
    <sheet name="November 2022" sheetId="118" r:id="rId38"/>
    <sheet name="Oktober 2022" sheetId="117" r:id="rId39"/>
    <sheet name="September 2022" sheetId="116" r:id="rId40"/>
    <sheet name="August 2022" sheetId="115" r:id="rId41"/>
    <sheet name="Juli 2022" sheetId="114" r:id="rId42"/>
    <sheet name="Juni 2022" sheetId="113" r:id="rId43"/>
    <sheet name="Mai 2022" sheetId="112" r:id="rId44"/>
    <sheet name="April 2022" sheetId="111" r:id="rId45"/>
    <sheet name="März 2022" sheetId="110" r:id="rId46"/>
    <sheet name="Februar 2022" sheetId="108" r:id="rId47"/>
    <sheet name="Jänner 2022" sheetId="106" r:id="rId48"/>
    <sheet name="Dezember 2021" sheetId="109" r:id="rId49"/>
  </sheets>
  <externalReferences>
    <externalReference r:id="rId50"/>
  </externalReferences>
  <definedNames>
    <definedName name="_xlnm.Print_Area" localSheetId="44">'April 2022'!$A$2:$J$57</definedName>
    <definedName name="_xlnm.Print_Area" localSheetId="32">'April 2023'!$A$2:$J$57</definedName>
    <definedName name="_xlnm.Print_Area" localSheetId="20">'April 2024'!$A$2:$J$57</definedName>
    <definedName name="_xlnm.Print_Area" localSheetId="8">'April 2025'!$A$2:$J$57</definedName>
    <definedName name="_xlnm.Print_Area" localSheetId="40">'August 2022'!$A$2:$J$57</definedName>
    <definedName name="_xlnm.Print_Area" localSheetId="28">'August 2023'!$A$2:$J$57</definedName>
    <definedName name="_xlnm.Print_Area" localSheetId="16">'August 2024'!$A$2:$J$57</definedName>
    <definedName name="_xlnm.Print_Area" localSheetId="4">'August 2025'!$A$2:$J$57</definedName>
    <definedName name="_xlnm.Print_Area" localSheetId="48">'Dezember 2021'!$A$2:$J$57</definedName>
    <definedName name="_xlnm.Print_Area" localSheetId="36">'Dezember 2022'!$A$2:$J$57</definedName>
    <definedName name="_xlnm.Print_Area" localSheetId="24">'Dezember 2023'!$A$2:$J$57</definedName>
    <definedName name="_xlnm.Print_Area" localSheetId="12">'Dezember 2024'!$A$2:$J$57</definedName>
    <definedName name="_xlnm.Print_Area" localSheetId="0">'Dezember 2025'!$A$2:$J$57</definedName>
    <definedName name="_xlnm.Print_Area" localSheetId="46">'Februar 2022'!$A$2:$J$57</definedName>
    <definedName name="_xlnm.Print_Area" localSheetId="34">'Februar 2023'!$A$2:$J$57</definedName>
    <definedName name="_xlnm.Print_Area" localSheetId="22">'Februar 2024'!$A$2:$J$57</definedName>
    <definedName name="_xlnm.Print_Area" localSheetId="10">'Februar 2025'!$A$2:$J$57</definedName>
    <definedName name="_xlnm.Print_Area" localSheetId="47">'Jänner 2022'!$A$2:$J$57</definedName>
    <definedName name="_xlnm.Print_Area" localSheetId="35">'Jänner 2023'!$A$2:$J$57</definedName>
    <definedName name="_xlnm.Print_Area" localSheetId="23">'Jänner 2024'!$A$2:$J$57</definedName>
    <definedName name="_xlnm.Print_Area" localSheetId="11">'Jänner 2025'!$A$2:$J$57</definedName>
    <definedName name="_xlnm.Print_Area" localSheetId="41">'Juli 2022'!$A$2:$J$57</definedName>
    <definedName name="_xlnm.Print_Area" localSheetId="29">'Juli 2023'!$A$2:$J$57</definedName>
    <definedName name="_xlnm.Print_Area" localSheetId="17">'Juli 2024'!$A$2:$J$57</definedName>
    <definedName name="_xlnm.Print_Area" localSheetId="5">'Juli 2025'!$A$2:$J$57</definedName>
    <definedName name="_xlnm.Print_Area" localSheetId="42">'Juni 2022'!$A$2:$J$57</definedName>
    <definedName name="_xlnm.Print_Area" localSheetId="30">'Juni 2023'!$A$2:$J$57</definedName>
    <definedName name="_xlnm.Print_Area" localSheetId="18">'Juni 2024'!$A$2:$J$57</definedName>
    <definedName name="_xlnm.Print_Area" localSheetId="6">'Juni 2025'!$A$2:$J$57</definedName>
    <definedName name="_xlnm.Print_Area" localSheetId="43">'Mai 2022'!$A$2:$J$57</definedName>
    <definedName name="_xlnm.Print_Area" localSheetId="31">'Mai 2023'!$A$2:$J$57</definedName>
    <definedName name="_xlnm.Print_Area" localSheetId="19">'Mai 2024'!$A$2:$J$57</definedName>
    <definedName name="_xlnm.Print_Area" localSheetId="7">'Mai 2025'!$A$2:$J$57</definedName>
    <definedName name="_xlnm.Print_Area" localSheetId="45">'März 2022'!$A$2:$J$57</definedName>
    <definedName name="_xlnm.Print_Area" localSheetId="33">'März 2023'!$A$2:$J$57</definedName>
    <definedName name="_xlnm.Print_Area" localSheetId="21">'März 2024'!$A$2:$J$57</definedName>
    <definedName name="_xlnm.Print_Area" localSheetId="9">'März 2025'!$A$2:$J$57</definedName>
    <definedName name="_xlnm.Print_Area" localSheetId="37">'November 2022'!$A$2:$J$57</definedName>
    <definedName name="_xlnm.Print_Area" localSheetId="25">'November 2023'!$A$2:$J$57</definedName>
    <definedName name="_xlnm.Print_Area" localSheetId="13">'November 2024'!$A$2:$J$57</definedName>
    <definedName name="_xlnm.Print_Area" localSheetId="1">'November 2025'!$A$2:$J$57</definedName>
    <definedName name="_xlnm.Print_Area" localSheetId="38">'Oktober 2022'!$A$2:$J$57</definedName>
    <definedName name="_xlnm.Print_Area" localSheetId="26">'Oktober 2023'!$A$2:$J$57</definedName>
    <definedName name="_xlnm.Print_Area" localSheetId="14">'Oktober 2024'!$A$2:$J$57</definedName>
    <definedName name="_xlnm.Print_Area" localSheetId="2">'Oktober 2025'!$A$2:$J$57</definedName>
    <definedName name="_xlnm.Print_Area" localSheetId="39">'September 2022'!$A$2:$J$57</definedName>
    <definedName name="_xlnm.Print_Area" localSheetId="27">'September 2023'!$A$2:$J$57</definedName>
    <definedName name="_xlnm.Print_Area" localSheetId="15">'September 2024'!$A$2:$J$57</definedName>
    <definedName name="_xlnm.Print_Area" localSheetId="3">'September 2025'!$A$2:$J$57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57" l="1"/>
  <c r="I34" i="157"/>
  <c r="H30" i="157" s="1"/>
  <c r="C30" i="157"/>
  <c r="H13" i="157"/>
  <c r="I13" i="157" s="1"/>
  <c r="C13" i="157"/>
  <c r="D13" i="157" s="1"/>
  <c r="H12" i="157"/>
  <c r="I12" i="157" s="1"/>
  <c r="C12" i="157"/>
  <c r="D12" i="157" s="1"/>
  <c r="H11" i="157"/>
  <c r="I11" i="157" s="1"/>
  <c r="C11" i="157"/>
  <c r="D11" i="157" s="1"/>
  <c r="H10" i="157"/>
  <c r="I10" i="157" s="1"/>
  <c r="C10" i="157"/>
  <c r="D10" i="157" s="1"/>
  <c r="G8" i="157"/>
  <c r="G34" i="157" s="1"/>
  <c r="B8" i="157"/>
  <c r="C26" i="157" s="1"/>
  <c r="G37" i="156"/>
  <c r="C30" i="156"/>
  <c r="C13" i="156" s="1"/>
  <c r="D13" i="156" s="1"/>
  <c r="G8" i="156"/>
  <c r="G34" i="156" s="1"/>
  <c r="B8" i="156"/>
  <c r="C26" i="156" s="1"/>
  <c r="G37" i="155"/>
  <c r="C30" i="155"/>
  <c r="C12" i="155" s="1"/>
  <c r="D12" i="155" s="1"/>
  <c r="C10" i="155"/>
  <c r="D10" i="155" s="1"/>
  <c r="G8" i="155"/>
  <c r="G34" i="155" s="1"/>
  <c r="B8" i="155"/>
  <c r="C26" i="155" s="1"/>
  <c r="G37" i="154"/>
  <c r="C30" i="154"/>
  <c r="C13" i="154"/>
  <c r="D13" i="154" s="1"/>
  <c r="C12" i="154"/>
  <c r="D12" i="154" s="1"/>
  <c r="C11" i="154"/>
  <c r="D11" i="154" s="1"/>
  <c r="C10" i="154"/>
  <c r="D10" i="154" s="1"/>
  <c r="G8" i="154"/>
  <c r="G34" i="154" s="1"/>
  <c r="B8" i="154"/>
  <c r="C26" i="154" s="1"/>
  <c r="G37" i="153"/>
  <c r="C30" i="153"/>
  <c r="C13" i="153" s="1"/>
  <c r="D13" i="153" s="1"/>
  <c r="G8" i="153"/>
  <c r="G34" i="153" s="1"/>
  <c r="B8" i="153"/>
  <c r="C26" i="153" s="1"/>
  <c r="C30" i="152"/>
  <c r="G37" i="152"/>
  <c r="C13" i="152"/>
  <c r="D13" i="152" s="1"/>
  <c r="C12" i="152"/>
  <c r="D12" i="152" s="1"/>
  <c r="C11" i="152"/>
  <c r="D11" i="152" s="1"/>
  <c r="C10" i="152"/>
  <c r="D10" i="152" s="1"/>
  <c r="G8" i="152"/>
  <c r="G34" i="152" s="1"/>
  <c r="B8" i="152"/>
  <c r="C26" i="152" s="1"/>
  <c r="G37" i="151"/>
  <c r="C30" i="151"/>
  <c r="C13" i="151"/>
  <c r="D13" i="151" s="1"/>
  <c r="C12" i="151"/>
  <c r="D12" i="151" s="1"/>
  <c r="C11" i="151"/>
  <c r="D11" i="151" s="1"/>
  <c r="C10" i="151"/>
  <c r="D10" i="151" s="1"/>
  <c r="G8" i="151"/>
  <c r="G34" i="151" s="1"/>
  <c r="B8" i="151"/>
  <c r="C26" i="151" s="1"/>
  <c r="G37" i="150"/>
  <c r="I34" i="150"/>
  <c r="H30" i="150"/>
  <c r="C30" i="150"/>
  <c r="C12" i="150" s="1"/>
  <c r="D12" i="150" s="1"/>
  <c r="H13" i="150"/>
  <c r="I13" i="150" s="1"/>
  <c r="C13" i="150"/>
  <c r="D13" i="150" s="1"/>
  <c r="H12" i="150"/>
  <c r="I12" i="150" s="1"/>
  <c r="H11" i="150"/>
  <c r="I11" i="150" s="1"/>
  <c r="C11" i="150"/>
  <c r="D11" i="150" s="1"/>
  <c r="H10" i="150"/>
  <c r="I10" i="150" s="1"/>
  <c r="C10" i="150"/>
  <c r="D10" i="150" s="1"/>
  <c r="G8" i="150"/>
  <c r="H26" i="150" s="1"/>
  <c r="B8" i="150"/>
  <c r="C26" i="150" s="1"/>
  <c r="H26" i="157" l="1"/>
  <c r="C10" i="156"/>
  <c r="D10" i="156" s="1"/>
  <c r="C11" i="156"/>
  <c r="D11" i="156" s="1"/>
  <c r="C12" i="156"/>
  <c r="D12" i="156" s="1"/>
  <c r="H26" i="156"/>
  <c r="C13" i="155"/>
  <c r="D13" i="155" s="1"/>
  <c r="C11" i="155"/>
  <c r="D11" i="155" s="1"/>
  <c r="H26" i="155"/>
  <c r="I34" i="154"/>
  <c r="H30" i="154" s="1"/>
  <c r="H26" i="154"/>
  <c r="C10" i="153"/>
  <c r="D10" i="153" s="1"/>
  <c r="C12" i="153"/>
  <c r="D12" i="153" s="1"/>
  <c r="C11" i="153"/>
  <c r="D11" i="153" s="1"/>
  <c r="H26" i="153"/>
  <c r="H26" i="152"/>
  <c r="H26" i="151"/>
  <c r="G34" i="150"/>
  <c r="I34" i="156" l="1"/>
  <c r="H30" i="156" s="1"/>
  <c r="H13" i="154"/>
  <c r="I13" i="154" s="1"/>
  <c r="H10" i="154"/>
  <c r="I10" i="154" s="1"/>
  <c r="H12" i="154"/>
  <c r="I12" i="154" s="1"/>
  <c r="H11" i="154"/>
  <c r="I11" i="154" s="1"/>
  <c r="I34" i="151"/>
  <c r="H30" i="151" s="1"/>
  <c r="C30" i="148"/>
  <c r="H11" i="156" l="1"/>
  <c r="I11" i="156" s="1"/>
  <c r="H13" i="156"/>
  <c r="I13" i="156" s="1"/>
  <c r="H12" i="156"/>
  <c r="I12" i="156" s="1"/>
  <c r="H10" i="156"/>
  <c r="I10" i="156" s="1"/>
  <c r="H13" i="151"/>
  <c r="I13" i="151" s="1"/>
  <c r="H11" i="151"/>
  <c r="I11" i="151" s="1"/>
  <c r="H10" i="151"/>
  <c r="I10" i="151" s="1"/>
  <c r="H12" i="151"/>
  <c r="I12" i="151" s="1"/>
  <c r="G37" i="148"/>
  <c r="I34" i="148"/>
  <c r="H30" i="148" s="1"/>
  <c r="C12" i="148"/>
  <c r="D12" i="148" s="1"/>
  <c r="G8" i="148"/>
  <c r="G34" i="148" s="1"/>
  <c r="B8" i="148"/>
  <c r="C26" i="148" s="1"/>
  <c r="G37" i="147"/>
  <c r="C30" i="147"/>
  <c r="C13" i="147" s="1"/>
  <c r="D13" i="147" s="1"/>
  <c r="G8" i="147"/>
  <c r="G34" i="147" s="1"/>
  <c r="B8" i="147"/>
  <c r="C26" i="147" s="1"/>
  <c r="C10" i="148" l="1"/>
  <c r="D10" i="148" s="1"/>
  <c r="C11" i="148"/>
  <c r="D11" i="148" s="1"/>
  <c r="C13" i="148"/>
  <c r="D13" i="148" s="1"/>
  <c r="H13" i="148"/>
  <c r="I13" i="148" s="1"/>
  <c r="H12" i="148"/>
  <c r="I12" i="148" s="1"/>
  <c r="H11" i="148"/>
  <c r="I11" i="148" s="1"/>
  <c r="H10" i="148"/>
  <c r="I10" i="148" s="1"/>
  <c r="H26" i="148"/>
  <c r="C10" i="147"/>
  <c r="D10" i="147" s="1"/>
  <c r="C12" i="147"/>
  <c r="D12" i="147" s="1"/>
  <c r="H26" i="147"/>
  <c r="C11" i="147"/>
  <c r="D11" i="147" s="1"/>
  <c r="G37" i="146"/>
  <c r="C30" i="146"/>
  <c r="C13" i="146" s="1"/>
  <c r="D13" i="146" s="1"/>
  <c r="G8" i="146"/>
  <c r="G34" i="146" s="1"/>
  <c r="B8" i="146"/>
  <c r="C26" i="146" s="1"/>
  <c r="C12" i="146" l="1"/>
  <c r="D12" i="146" s="1"/>
  <c r="C10" i="146"/>
  <c r="D10" i="146" s="1"/>
  <c r="H26" i="146"/>
  <c r="C11" i="146"/>
  <c r="D11" i="146" s="1"/>
  <c r="G37" i="145"/>
  <c r="I34" i="145"/>
  <c r="H30" i="145" s="1"/>
  <c r="C30" i="145"/>
  <c r="C12" i="145" s="1"/>
  <c r="D12" i="145" s="1"/>
  <c r="C13" i="145"/>
  <c r="D13" i="145" s="1"/>
  <c r="G8" i="145"/>
  <c r="H26" i="145" s="1"/>
  <c r="B8" i="145"/>
  <c r="C26" i="145" s="1"/>
  <c r="C10" i="145" l="1"/>
  <c r="D10" i="145" s="1"/>
  <c r="C11" i="145"/>
  <c r="D11" i="145" s="1"/>
  <c r="H13" i="145"/>
  <c r="I13" i="145" s="1"/>
  <c r="H12" i="145"/>
  <c r="I12" i="145" s="1"/>
  <c r="H11" i="145"/>
  <c r="I11" i="145" s="1"/>
  <c r="H10" i="145"/>
  <c r="I10" i="145" s="1"/>
  <c r="G34" i="145"/>
  <c r="G37" i="144"/>
  <c r="C30" i="144"/>
  <c r="C12" i="144" s="1"/>
  <c r="D12" i="144" s="1"/>
  <c r="G8" i="144"/>
  <c r="G34" i="144" s="1"/>
  <c r="B8" i="144"/>
  <c r="C26" i="144" s="1"/>
  <c r="C11" i="144" l="1"/>
  <c r="D11" i="144" s="1"/>
  <c r="C13" i="144"/>
  <c r="D13" i="144" s="1"/>
  <c r="C10" i="144"/>
  <c r="D10" i="144" s="1"/>
  <c r="H26" i="144"/>
  <c r="I34" i="143"/>
  <c r="H30" i="143" s="1"/>
  <c r="G37" i="143" l="1"/>
  <c r="C30" i="143"/>
  <c r="C12" i="143" s="1"/>
  <c r="D12" i="143" s="1"/>
  <c r="G8" i="143"/>
  <c r="G34" i="143" s="1"/>
  <c r="B8" i="143"/>
  <c r="C26" i="143" s="1"/>
  <c r="C13" i="143" l="1"/>
  <c r="D13" i="143" s="1"/>
  <c r="C11" i="143"/>
  <c r="D11" i="143" s="1"/>
  <c r="C10" i="143"/>
  <c r="D10" i="143" s="1"/>
  <c r="H26" i="143"/>
  <c r="C30" i="142"/>
  <c r="G37" i="142" l="1"/>
  <c r="C13" i="142"/>
  <c r="D13" i="142" s="1"/>
  <c r="G8" i="142"/>
  <c r="G34" i="142" s="1"/>
  <c r="B8" i="142"/>
  <c r="C26" i="142" s="1"/>
  <c r="C10" i="142" l="1"/>
  <c r="D10" i="142" s="1"/>
  <c r="C12" i="142"/>
  <c r="D12" i="142" s="1"/>
  <c r="H26" i="142"/>
  <c r="C11" i="142"/>
  <c r="D11" i="142" s="1"/>
  <c r="G37" i="141"/>
  <c r="I34" i="141"/>
  <c r="H30" i="141" s="1"/>
  <c r="C30" i="141"/>
  <c r="C13" i="141" s="1"/>
  <c r="D13" i="141" s="1"/>
  <c r="G8" i="141"/>
  <c r="G34" i="141" s="1"/>
  <c r="B8" i="141"/>
  <c r="C26" i="141" s="1"/>
  <c r="H13" i="141" l="1"/>
  <c r="I13" i="141" s="1"/>
  <c r="H11" i="141"/>
  <c r="I11" i="141" s="1"/>
  <c r="H12" i="141"/>
  <c r="I12" i="141" s="1"/>
  <c r="H10" i="141"/>
  <c r="I10" i="141" s="1"/>
  <c r="C10" i="141"/>
  <c r="D10" i="141" s="1"/>
  <c r="C12" i="141"/>
  <c r="D12" i="141" s="1"/>
  <c r="H26" i="141"/>
  <c r="C11" i="141"/>
  <c r="D11" i="141" s="1"/>
  <c r="G37" i="140" l="1"/>
  <c r="C30" i="140"/>
  <c r="C13" i="140" s="1"/>
  <c r="D13" i="140" s="1"/>
  <c r="G8" i="140"/>
  <c r="G34" i="140" s="1"/>
  <c r="B8" i="140"/>
  <c r="C26" i="140" s="1"/>
  <c r="C10" i="140" l="1"/>
  <c r="D10" i="140" s="1"/>
  <c r="C12" i="140"/>
  <c r="D12" i="140" s="1"/>
  <c r="H26" i="140"/>
  <c r="C11" i="140"/>
  <c r="D11" i="140" s="1"/>
  <c r="B8" i="139"/>
  <c r="C30" i="139" l="1"/>
  <c r="I34" i="139"/>
  <c r="G37" i="139" l="1"/>
  <c r="H30" i="139"/>
  <c r="C13" i="139"/>
  <c r="D13" i="139" s="1"/>
  <c r="G8" i="139"/>
  <c r="G34" i="139" s="1"/>
  <c r="C26" i="139"/>
  <c r="H11" i="139" l="1"/>
  <c r="I11" i="139" s="1"/>
  <c r="H12" i="139"/>
  <c r="I12" i="139" s="1"/>
  <c r="H10" i="139"/>
  <c r="I10" i="139" s="1"/>
  <c r="H13" i="139"/>
  <c r="I13" i="139" s="1"/>
  <c r="C10" i="139"/>
  <c r="D10" i="139" s="1"/>
  <c r="C12" i="139"/>
  <c r="D12" i="139" s="1"/>
  <c r="H26" i="139"/>
  <c r="C11" i="139"/>
  <c r="D11" i="139" s="1"/>
  <c r="G37" i="138"/>
  <c r="C30" i="138"/>
  <c r="C13" i="138" s="1"/>
  <c r="D13" i="138" s="1"/>
  <c r="G8" i="138"/>
  <c r="G34" i="138" s="1"/>
  <c r="B8" i="138"/>
  <c r="C26" i="138" s="1"/>
  <c r="C10" i="138" l="1"/>
  <c r="D10" i="138" s="1"/>
  <c r="C12" i="138"/>
  <c r="D12" i="138" s="1"/>
  <c r="H26" i="138"/>
  <c r="C11" i="138"/>
  <c r="D11" i="138" s="1"/>
  <c r="I34" i="136"/>
  <c r="H30" i="136" s="1"/>
  <c r="G37" i="136" l="1"/>
  <c r="C30" i="136"/>
  <c r="C12" i="136" s="1"/>
  <c r="D12" i="136" s="1"/>
  <c r="G8" i="136"/>
  <c r="G34" i="136" s="1"/>
  <c r="B8" i="136"/>
  <c r="C26" i="136" s="1"/>
  <c r="C11" i="136" l="1"/>
  <c r="D11" i="136" s="1"/>
  <c r="C13" i="136"/>
  <c r="D13" i="136" s="1"/>
  <c r="H12" i="136"/>
  <c r="I12" i="136" s="1"/>
  <c r="H10" i="136"/>
  <c r="I10" i="136" s="1"/>
  <c r="H13" i="136"/>
  <c r="I13" i="136" s="1"/>
  <c r="H11" i="136"/>
  <c r="I11" i="136" s="1"/>
  <c r="C10" i="136"/>
  <c r="D10" i="136" s="1"/>
  <c r="H26" i="136"/>
  <c r="I34" i="135"/>
  <c r="C30" i="135"/>
  <c r="H30" i="135" l="1"/>
  <c r="G37" i="135"/>
  <c r="C13" i="135"/>
  <c r="D13" i="135" s="1"/>
  <c r="C10" i="135"/>
  <c r="D10" i="135" s="1"/>
  <c r="G8" i="135"/>
  <c r="G34" i="135" s="1"/>
  <c r="B8" i="135"/>
  <c r="C26" i="135" s="1"/>
  <c r="C12" i="135" l="1"/>
  <c r="D12" i="135" s="1"/>
  <c r="H10" i="135"/>
  <c r="I10" i="135" s="1"/>
  <c r="H12" i="135"/>
  <c r="I12" i="135" s="1"/>
  <c r="H13" i="135"/>
  <c r="I13" i="135" s="1"/>
  <c r="H11" i="135"/>
  <c r="I11" i="135" s="1"/>
  <c r="H26" i="135"/>
  <c r="C11" i="135"/>
  <c r="D11" i="135" s="1"/>
  <c r="I34" i="134"/>
  <c r="H30" i="134" s="1"/>
  <c r="H13" i="134" s="1"/>
  <c r="I13" i="134" s="1"/>
  <c r="C30" i="134"/>
  <c r="C13" i="134" s="1"/>
  <c r="D13" i="134" s="1"/>
  <c r="G37" i="134"/>
  <c r="C12" i="134"/>
  <c r="D12" i="134" s="1"/>
  <c r="G8" i="134"/>
  <c r="G34" i="134" s="1"/>
  <c r="B8" i="134"/>
  <c r="C26" i="134" s="1"/>
  <c r="I34" i="133"/>
  <c r="H30" i="133" s="1"/>
  <c r="C30" i="133"/>
  <c r="C12" i="133" s="1"/>
  <c r="D12" i="133" s="1"/>
  <c r="G37" i="133"/>
  <c r="G8" i="133"/>
  <c r="G34" i="133" s="1"/>
  <c r="B8" i="133"/>
  <c r="C26" i="133" s="1"/>
  <c r="I34" i="132"/>
  <c r="C30" i="132"/>
  <c r="C12" i="132" s="1"/>
  <c r="D12" i="132" s="1"/>
  <c r="G37" i="132"/>
  <c r="G8" i="132"/>
  <c r="G34" i="132" s="1"/>
  <c r="B8" i="132"/>
  <c r="C26" i="132" s="1"/>
  <c r="I34" i="131"/>
  <c r="H30" i="131" s="1"/>
  <c r="C30" i="131"/>
  <c r="C10" i="134" l="1"/>
  <c r="D10" i="134" s="1"/>
  <c r="C11" i="134"/>
  <c r="D11" i="134" s="1"/>
  <c r="C13" i="133"/>
  <c r="D13" i="133" s="1"/>
  <c r="C11" i="132"/>
  <c r="D11" i="132" s="1"/>
  <c r="C13" i="132"/>
  <c r="D13" i="132" s="1"/>
  <c r="C11" i="133"/>
  <c r="D11" i="133" s="1"/>
  <c r="H26" i="134"/>
  <c r="H10" i="134"/>
  <c r="I10" i="134" s="1"/>
  <c r="H11" i="134"/>
  <c r="I11" i="134" s="1"/>
  <c r="H12" i="134"/>
  <c r="I12" i="134" s="1"/>
  <c r="C10" i="133"/>
  <c r="D10" i="133" s="1"/>
  <c r="H13" i="133"/>
  <c r="I13" i="133" s="1"/>
  <c r="H26" i="133"/>
  <c r="H10" i="133"/>
  <c r="I10" i="133" s="1"/>
  <c r="H11" i="133"/>
  <c r="I11" i="133" s="1"/>
  <c r="H12" i="133"/>
  <c r="I12" i="133" s="1"/>
  <c r="C10" i="132"/>
  <c r="D10" i="132" s="1"/>
  <c r="H30" i="132"/>
  <c r="H26" i="132"/>
  <c r="H13" i="131"/>
  <c r="I13" i="131" s="1"/>
  <c r="G37" i="131"/>
  <c r="C11" i="131"/>
  <c r="D11" i="131" s="1"/>
  <c r="C13" i="131"/>
  <c r="D13" i="131" s="1"/>
  <c r="C12" i="131"/>
  <c r="D12" i="131" s="1"/>
  <c r="C10" i="131"/>
  <c r="D10" i="131" s="1"/>
  <c r="G8" i="131"/>
  <c r="G34" i="131" s="1"/>
  <c r="B8" i="131"/>
  <c r="C26" i="131" s="1"/>
  <c r="I34" i="130"/>
  <c r="H30" i="130" s="1"/>
  <c r="C30" i="130"/>
  <c r="H13" i="132" l="1"/>
  <c r="I13" i="132" s="1"/>
  <c r="H10" i="132"/>
  <c r="I10" i="132" s="1"/>
  <c r="H12" i="132"/>
  <c r="I12" i="132" s="1"/>
  <c r="H11" i="132"/>
  <c r="I11" i="132" s="1"/>
  <c r="H26" i="131"/>
  <c r="H10" i="131"/>
  <c r="I10" i="131" s="1"/>
  <c r="H11" i="131"/>
  <c r="I11" i="131" s="1"/>
  <c r="H12" i="131"/>
  <c r="I12" i="131" s="1"/>
  <c r="G37" i="130"/>
  <c r="C11" i="130"/>
  <c r="D11" i="130" s="1"/>
  <c r="C13" i="130"/>
  <c r="D13" i="130" s="1"/>
  <c r="C12" i="130"/>
  <c r="D12" i="130" s="1"/>
  <c r="G8" i="130"/>
  <c r="G34" i="130" s="1"/>
  <c r="B8" i="130"/>
  <c r="C26" i="130" s="1"/>
  <c r="I34" i="129"/>
  <c r="H30" i="129" s="1"/>
  <c r="C30" i="129"/>
  <c r="H12" i="130" l="1"/>
  <c r="I12" i="130" s="1"/>
  <c r="H10" i="130"/>
  <c r="I10" i="130" s="1"/>
  <c r="H11" i="130"/>
  <c r="I11" i="130" s="1"/>
  <c r="H13" i="130"/>
  <c r="I13" i="130" s="1"/>
  <c r="C10" i="130"/>
  <c r="D10" i="130" s="1"/>
  <c r="H26" i="130"/>
  <c r="G37" i="129"/>
  <c r="C13" i="129"/>
  <c r="D13" i="129" s="1"/>
  <c r="C12" i="129"/>
  <c r="D12" i="129" s="1"/>
  <c r="C10" i="129"/>
  <c r="D10" i="129" s="1"/>
  <c r="G8" i="129"/>
  <c r="G34" i="129" s="1"/>
  <c r="B8" i="129"/>
  <c r="C26" i="129" s="1"/>
  <c r="H12" i="129" l="1"/>
  <c r="I12" i="129" s="1"/>
  <c r="H10" i="129"/>
  <c r="I10" i="129" s="1"/>
  <c r="H11" i="129"/>
  <c r="I11" i="129" s="1"/>
  <c r="H13" i="129"/>
  <c r="I13" i="129" s="1"/>
  <c r="H26" i="129"/>
  <c r="C11" i="129"/>
  <c r="D11" i="129" s="1"/>
  <c r="C30" i="128"/>
  <c r="G37" i="128"/>
  <c r="I34" i="128"/>
  <c r="H30" i="128" s="1"/>
  <c r="H13" i="128" s="1"/>
  <c r="I13" i="128" s="1"/>
  <c r="G8" i="128"/>
  <c r="G34" i="128" s="1"/>
  <c r="B8" i="128"/>
  <c r="C26" i="128" s="1"/>
  <c r="H10" i="128" l="1"/>
  <c r="I10" i="128" s="1"/>
  <c r="H11" i="128"/>
  <c r="I11" i="128" s="1"/>
  <c r="H12" i="128"/>
  <c r="I12" i="128" s="1"/>
  <c r="H26" i="128"/>
  <c r="I34" i="127"/>
  <c r="H30" i="127" s="1"/>
  <c r="C30" i="127"/>
  <c r="G37" i="127" l="1"/>
  <c r="C12" i="127"/>
  <c r="D12" i="127" s="1"/>
  <c r="G8" i="127"/>
  <c r="H26" i="127" s="1"/>
  <c r="B8" i="127"/>
  <c r="C26" i="127" s="1"/>
  <c r="C10" i="127" l="1"/>
  <c r="D10" i="127" s="1"/>
  <c r="C11" i="127"/>
  <c r="D11" i="127" s="1"/>
  <c r="C13" i="127"/>
  <c r="D13" i="127" s="1"/>
  <c r="G34" i="127"/>
  <c r="C30" i="126"/>
  <c r="G37" i="126" l="1"/>
  <c r="C13" i="126"/>
  <c r="D13" i="126" s="1"/>
  <c r="G8" i="126"/>
  <c r="G34" i="126" s="1"/>
  <c r="B8" i="126"/>
  <c r="C26" i="126" s="1"/>
  <c r="H11" i="127" l="1"/>
  <c r="I11" i="127" s="1"/>
  <c r="H12" i="127"/>
  <c r="I12" i="127" s="1"/>
  <c r="H10" i="127"/>
  <c r="I10" i="127" s="1"/>
  <c r="H13" i="127"/>
  <c r="I13" i="127" s="1"/>
  <c r="C10" i="126"/>
  <c r="D10" i="126" s="1"/>
  <c r="C12" i="126"/>
  <c r="D12" i="126" s="1"/>
  <c r="H26" i="126"/>
  <c r="C11" i="126"/>
  <c r="D11" i="126" s="1"/>
  <c r="H41" i="126" l="1"/>
  <c r="H42" i="126" l="1"/>
  <c r="I41" i="126"/>
  <c r="H43" i="126" l="1"/>
  <c r="I42" i="126"/>
  <c r="G8" i="125"/>
  <c r="G34" i="125" s="1"/>
  <c r="I34" i="125"/>
  <c r="H30" i="125" s="1"/>
  <c r="G37" i="125"/>
  <c r="H44" i="126" l="1"/>
  <c r="I43" i="126"/>
  <c r="H10" i="125"/>
  <c r="I10" i="125" s="1"/>
  <c r="H12" i="125"/>
  <c r="I12" i="125" s="1"/>
  <c r="H13" i="125"/>
  <c r="I13" i="125" s="1"/>
  <c r="H11" i="125"/>
  <c r="I11" i="125" s="1"/>
  <c r="H26" i="125"/>
  <c r="H45" i="126" l="1"/>
  <c r="I44" i="126"/>
  <c r="C30" i="125"/>
  <c r="C13" i="125" s="1"/>
  <c r="D13" i="125" s="1"/>
  <c r="B8" i="125"/>
  <c r="C26" i="125" s="1"/>
  <c r="I34" i="124"/>
  <c r="C30" i="124"/>
  <c r="I45" i="126" l="1"/>
  <c r="C10" i="125"/>
  <c r="D10" i="125" s="1"/>
  <c r="C11" i="125"/>
  <c r="D11" i="125" s="1"/>
  <c r="C12" i="125"/>
  <c r="D12" i="125" s="1"/>
  <c r="G37" i="124"/>
  <c r="H30" i="124"/>
  <c r="C10" i="124"/>
  <c r="D10" i="124" s="1"/>
  <c r="G8" i="124"/>
  <c r="G34" i="124" s="1"/>
  <c r="B8" i="124"/>
  <c r="C26" i="124" s="1"/>
  <c r="I34" i="123"/>
  <c r="H30" i="123" s="1"/>
  <c r="C30" i="123"/>
  <c r="C12" i="123" s="1"/>
  <c r="D12" i="123" s="1"/>
  <c r="G37" i="123"/>
  <c r="G8" i="123"/>
  <c r="G34" i="123" s="1"/>
  <c r="B8" i="123"/>
  <c r="C26" i="123" s="1"/>
  <c r="I34" i="122"/>
  <c r="H30" i="122" s="1"/>
  <c r="C30" i="122"/>
  <c r="C11" i="124" l="1"/>
  <c r="D11" i="124" s="1"/>
  <c r="C12" i="124"/>
  <c r="D12" i="124" s="1"/>
  <c r="C13" i="124"/>
  <c r="D13" i="124" s="1"/>
  <c r="H13" i="124"/>
  <c r="I13" i="124" s="1"/>
  <c r="H11" i="124"/>
  <c r="I11" i="124" s="1"/>
  <c r="H12" i="124"/>
  <c r="I12" i="124" s="1"/>
  <c r="H10" i="124"/>
  <c r="I10" i="124" s="1"/>
  <c r="H26" i="124"/>
  <c r="C11" i="123"/>
  <c r="D11" i="123" s="1"/>
  <c r="C13" i="123"/>
  <c r="D13" i="123" s="1"/>
  <c r="H13" i="123"/>
  <c r="I13" i="123" s="1"/>
  <c r="H12" i="123"/>
  <c r="I12" i="123" s="1"/>
  <c r="H10" i="123"/>
  <c r="I10" i="123" s="1"/>
  <c r="H11" i="123"/>
  <c r="I11" i="123" s="1"/>
  <c r="C10" i="123"/>
  <c r="D10" i="123" s="1"/>
  <c r="H26" i="123"/>
  <c r="G37" i="122"/>
  <c r="C13" i="122"/>
  <c r="D13" i="122" s="1"/>
  <c r="C11" i="122"/>
  <c r="D11" i="122" s="1"/>
  <c r="G8" i="122"/>
  <c r="G34" i="122" s="1"/>
  <c r="B8" i="122"/>
  <c r="C26" i="122" s="1"/>
  <c r="I34" i="121"/>
  <c r="H30" i="121" s="1"/>
  <c r="C30" i="121"/>
  <c r="H46" i="126" l="1"/>
  <c r="C10" i="122"/>
  <c r="D10" i="122" s="1"/>
  <c r="C12" i="122"/>
  <c r="D12" i="122" s="1"/>
  <c r="H13" i="122"/>
  <c r="I13" i="122" s="1"/>
  <c r="H11" i="122"/>
  <c r="I11" i="122" s="1"/>
  <c r="H10" i="122"/>
  <c r="I10" i="122" s="1"/>
  <c r="H12" i="122"/>
  <c r="I12" i="122" s="1"/>
  <c r="H26" i="122"/>
  <c r="H10" i="121"/>
  <c r="H47" i="126" l="1"/>
  <c r="I46" i="126"/>
  <c r="G37" i="121"/>
  <c r="C13" i="121"/>
  <c r="D13" i="121" s="1"/>
  <c r="G8" i="121"/>
  <c r="G34" i="121" s="1"/>
  <c r="B8" i="121"/>
  <c r="C26" i="121" s="1"/>
  <c r="H48" i="126" l="1"/>
  <c r="I47" i="126"/>
  <c r="C10" i="121"/>
  <c r="D10" i="121" s="1"/>
  <c r="C12" i="121"/>
  <c r="D12" i="121" s="1"/>
  <c r="H11" i="121"/>
  <c r="I11" i="121" s="1"/>
  <c r="I10" i="121"/>
  <c r="H12" i="121"/>
  <c r="I12" i="121" s="1"/>
  <c r="H13" i="121"/>
  <c r="I13" i="121" s="1"/>
  <c r="H26" i="121"/>
  <c r="C11" i="121"/>
  <c r="D11" i="121" s="1"/>
  <c r="I34" i="120"/>
  <c r="C30" i="120"/>
  <c r="H49" i="126" l="1"/>
  <c r="I48" i="126"/>
  <c r="H30" i="120"/>
  <c r="H50" i="126" l="1"/>
  <c r="I49" i="126"/>
  <c r="G37" i="120"/>
  <c r="C13" i="120"/>
  <c r="D13" i="120" s="1"/>
  <c r="G8" i="120"/>
  <c r="G34" i="120" s="1"/>
  <c r="B8" i="120"/>
  <c r="C26" i="120" s="1"/>
  <c r="G37" i="119"/>
  <c r="I34" i="119"/>
  <c r="H30" i="119" s="1"/>
  <c r="C30" i="119"/>
  <c r="C13" i="119" s="1"/>
  <c r="D13" i="119" s="1"/>
  <c r="G8" i="119"/>
  <c r="G34" i="119" s="1"/>
  <c r="B8" i="119"/>
  <c r="C26" i="119" s="1"/>
  <c r="I34" i="118"/>
  <c r="H30" i="118" s="1"/>
  <c r="C30" i="118"/>
  <c r="I50" i="126" l="1"/>
  <c r="H12" i="120"/>
  <c r="I12" i="120" s="1"/>
  <c r="H10" i="120"/>
  <c r="I10" i="120" s="1"/>
  <c r="H13" i="120"/>
  <c r="I13" i="120" s="1"/>
  <c r="H11" i="120"/>
  <c r="I11" i="120" s="1"/>
  <c r="C10" i="120"/>
  <c r="D10" i="120" s="1"/>
  <c r="C12" i="120"/>
  <c r="D12" i="120" s="1"/>
  <c r="H26" i="120"/>
  <c r="C11" i="120"/>
  <c r="D11" i="120" s="1"/>
  <c r="H13" i="119"/>
  <c r="I13" i="119" s="1"/>
  <c r="H11" i="119"/>
  <c r="I11" i="119" s="1"/>
  <c r="H12" i="119"/>
  <c r="I12" i="119" s="1"/>
  <c r="H10" i="119"/>
  <c r="I10" i="119" s="1"/>
  <c r="C10" i="119"/>
  <c r="D10" i="119" s="1"/>
  <c r="C12" i="119"/>
  <c r="D12" i="119" s="1"/>
  <c r="H26" i="119"/>
  <c r="C11" i="119"/>
  <c r="D11" i="119" s="1"/>
  <c r="G37" i="118"/>
  <c r="H13" i="118"/>
  <c r="I13" i="118" s="1"/>
  <c r="C10" i="118"/>
  <c r="D10" i="118" s="1"/>
  <c r="G8" i="118"/>
  <c r="G34" i="118" s="1"/>
  <c r="B8" i="118"/>
  <c r="C26" i="118" s="1"/>
  <c r="C11" i="118" l="1"/>
  <c r="D11" i="118" s="1"/>
  <c r="C12" i="118"/>
  <c r="D12" i="118" s="1"/>
  <c r="C13" i="118"/>
  <c r="D13" i="118" s="1"/>
  <c r="H26" i="118"/>
  <c r="H10" i="118"/>
  <c r="I10" i="118" s="1"/>
  <c r="H12" i="118"/>
  <c r="I12" i="118" s="1"/>
  <c r="H11" i="118"/>
  <c r="I11" i="118" s="1"/>
  <c r="I34" i="117"/>
  <c r="H30" i="117" s="1"/>
  <c r="C30" i="117"/>
  <c r="C10" i="117" s="1"/>
  <c r="D10" i="117" s="1"/>
  <c r="G37" i="117"/>
  <c r="G8" i="117"/>
  <c r="H26" i="117" s="1"/>
  <c r="B8" i="117"/>
  <c r="C26" i="117" s="1"/>
  <c r="C30" i="116"/>
  <c r="C11" i="116" s="1"/>
  <c r="I34" i="116"/>
  <c r="H30" i="116" s="1"/>
  <c r="G37" i="116"/>
  <c r="G8" i="116"/>
  <c r="G34" i="116" s="1"/>
  <c r="B8" i="116"/>
  <c r="C26" i="116" s="1"/>
  <c r="I34" i="115"/>
  <c r="H30" i="115" s="1"/>
  <c r="C30" i="115"/>
  <c r="H51" i="126" l="1"/>
  <c r="H12" i="117"/>
  <c r="I12" i="117" s="1"/>
  <c r="H10" i="117"/>
  <c r="I10" i="117" s="1"/>
  <c r="H13" i="117"/>
  <c r="I13" i="117" s="1"/>
  <c r="H11" i="117"/>
  <c r="I11" i="117" s="1"/>
  <c r="C11" i="117"/>
  <c r="D11" i="117" s="1"/>
  <c r="C13" i="117"/>
  <c r="D13" i="117" s="1"/>
  <c r="C12" i="117"/>
  <c r="D12" i="117" s="1"/>
  <c r="G34" i="117"/>
  <c r="C13" i="116"/>
  <c r="D13" i="116" s="1"/>
  <c r="C10" i="116"/>
  <c r="D10" i="116" s="1"/>
  <c r="H10" i="116"/>
  <c r="I10" i="116" s="1"/>
  <c r="H12" i="116"/>
  <c r="I12" i="116" s="1"/>
  <c r="H13" i="116"/>
  <c r="I13" i="116" s="1"/>
  <c r="H11" i="116"/>
  <c r="I11" i="116" s="1"/>
  <c r="C12" i="116"/>
  <c r="D12" i="116" s="1"/>
  <c r="H26" i="116"/>
  <c r="D11" i="116"/>
  <c r="G37" i="115"/>
  <c r="C13" i="115"/>
  <c r="D13" i="115" s="1"/>
  <c r="G8" i="115"/>
  <c r="G34" i="115" s="1"/>
  <c r="B8" i="115"/>
  <c r="C26" i="115" s="1"/>
  <c r="C30" i="114"/>
  <c r="H52" i="126" l="1"/>
  <c r="I51" i="126"/>
  <c r="H12" i="115"/>
  <c r="I12" i="115" s="1"/>
  <c r="H11" i="115"/>
  <c r="I11" i="115" s="1"/>
  <c r="H10" i="115"/>
  <c r="I10" i="115" s="1"/>
  <c r="H13" i="115"/>
  <c r="I13" i="115" s="1"/>
  <c r="C10" i="115"/>
  <c r="D10" i="115" s="1"/>
  <c r="C12" i="115"/>
  <c r="D12" i="115" s="1"/>
  <c r="H26" i="115"/>
  <c r="C11" i="115"/>
  <c r="D11" i="115" s="1"/>
  <c r="I34" i="114"/>
  <c r="H30" i="114" s="1"/>
  <c r="G37" i="114"/>
  <c r="C13" i="114"/>
  <c r="D13" i="114" s="1"/>
  <c r="C10" i="114"/>
  <c r="D10" i="114" s="1"/>
  <c r="G8" i="114"/>
  <c r="G34" i="114" s="1"/>
  <c r="B8" i="114"/>
  <c r="C26" i="114" s="1"/>
  <c r="H53" i="126" l="1"/>
  <c r="I52" i="126"/>
  <c r="C12" i="114"/>
  <c r="D12" i="114" s="1"/>
  <c r="H11" i="114"/>
  <c r="I11" i="114" s="1"/>
  <c r="H10" i="114"/>
  <c r="I10" i="114" s="1"/>
  <c r="H13" i="114"/>
  <c r="I13" i="114" s="1"/>
  <c r="H12" i="114"/>
  <c r="I12" i="114" s="1"/>
  <c r="H26" i="114"/>
  <c r="C11" i="114"/>
  <c r="D11" i="114" s="1"/>
  <c r="C30" i="113"/>
  <c r="H54" i="126" l="1"/>
  <c r="I53" i="126"/>
  <c r="I34" i="113"/>
  <c r="H55" i="126" l="1"/>
  <c r="I54" i="126"/>
  <c r="G37" i="113"/>
  <c r="H30" i="113"/>
  <c r="C13" i="113"/>
  <c r="D13" i="113" s="1"/>
  <c r="G8" i="113"/>
  <c r="G34" i="113" s="1"/>
  <c r="B8" i="113"/>
  <c r="C26" i="113" s="1"/>
  <c r="I55" i="126" l="1"/>
  <c r="C10" i="113"/>
  <c r="D10" i="113" s="1"/>
  <c r="C12" i="113"/>
  <c r="D12" i="113" s="1"/>
  <c r="H10" i="113"/>
  <c r="I10" i="113" s="1"/>
  <c r="H13" i="113"/>
  <c r="I13" i="113" s="1"/>
  <c r="H12" i="113"/>
  <c r="I12" i="113" s="1"/>
  <c r="H11" i="113"/>
  <c r="I11" i="113" s="1"/>
  <c r="H26" i="113"/>
  <c r="C11" i="113"/>
  <c r="D11" i="113" s="1"/>
  <c r="C30" i="112"/>
  <c r="I34" i="112"/>
  <c r="H30" i="112" l="1"/>
  <c r="G37" i="112"/>
  <c r="C13" i="112"/>
  <c r="D13" i="112" s="1"/>
  <c r="G8" i="112"/>
  <c r="G34" i="112" s="1"/>
  <c r="B8" i="112"/>
  <c r="C26" i="112" s="1"/>
  <c r="G37" i="111"/>
  <c r="I34" i="111"/>
  <c r="H30" i="111" s="1"/>
  <c r="C30" i="111"/>
  <c r="C13" i="111" s="1"/>
  <c r="D13" i="111" s="1"/>
  <c r="G8" i="111"/>
  <c r="G34" i="111" s="1"/>
  <c r="B8" i="111"/>
  <c r="C26" i="111" s="1"/>
  <c r="H56" i="126" l="1"/>
  <c r="H13" i="112"/>
  <c r="I13" i="112" s="1"/>
  <c r="H11" i="112"/>
  <c r="I11" i="112" s="1"/>
  <c r="H10" i="112"/>
  <c r="I10" i="112" s="1"/>
  <c r="H12" i="112"/>
  <c r="I12" i="112" s="1"/>
  <c r="C10" i="112"/>
  <c r="D10" i="112" s="1"/>
  <c r="C12" i="112"/>
  <c r="D12" i="112" s="1"/>
  <c r="H26" i="112"/>
  <c r="C11" i="112"/>
  <c r="D11" i="112" s="1"/>
  <c r="H10" i="111"/>
  <c r="I10" i="111" s="1"/>
  <c r="H13" i="111"/>
  <c r="I13" i="111" s="1"/>
  <c r="H12" i="111"/>
  <c r="I12" i="111" s="1"/>
  <c r="H11" i="111"/>
  <c r="I11" i="111" s="1"/>
  <c r="C12" i="111"/>
  <c r="D12" i="111" s="1"/>
  <c r="C10" i="111"/>
  <c r="D10" i="111" s="1"/>
  <c r="H26" i="111"/>
  <c r="C11" i="111"/>
  <c r="D11" i="111" s="1"/>
  <c r="I34" i="110"/>
  <c r="H30" i="110" s="1"/>
  <c r="C30" i="110"/>
  <c r="C13" i="110" s="1"/>
  <c r="D13" i="110" s="1"/>
  <c r="G37" i="110"/>
  <c r="G8" i="110"/>
  <c r="G34" i="110" s="1"/>
  <c r="B8" i="110"/>
  <c r="C26" i="110" s="1"/>
  <c r="I56" i="126" l="1"/>
  <c r="H57" i="126"/>
  <c r="H10" i="110"/>
  <c r="I10" i="110" s="1"/>
  <c r="H13" i="110"/>
  <c r="I13" i="110" s="1"/>
  <c r="H12" i="110"/>
  <c r="I12" i="110" s="1"/>
  <c r="H11" i="110"/>
  <c r="I11" i="110" s="1"/>
  <c r="C12" i="110"/>
  <c r="D12" i="110" s="1"/>
  <c r="C10" i="110"/>
  <c r="D10" i="110" s="1"/>
  <c r="H26" i="110"/>
  <c r="C11" i="110"/>
  <c r="D11" i="110" s="1"/>
  <c r="H58" i="126" l="1"/>
  <c r="I57" i="126"/>
  <c r="G37" i="109"/>
  <c r="I34" i="109"/>
  <c r="H30" i="109" s="1"/>
  <c r="H13" i="109" s="1"/>
  <c r="C30" i="109"/>
  <c r="C13" i="109" s="1"/>
  <c r="G8" i="109"/>
  <c r="H26" i="109" s="1"/>
  <c r="B8" i="109"/>
  <c r="C26" i="109" s="1"/>
  <c r="H59" i="126" l="1"/>
  <c r="I58" i="126"/>
  <c r="C10" i="109"/>
  <c r="D10" i="109" s="1"/>
  <c r="C11" i="109"/>
  <c r="D11" i="109" s="1"/>
  <c r="C12" i="109"/>
  <c r="D12" i="109" s="1"/>
  <c r="H10" i="109"/>
  <c r="I10" i="109" s="1"/>
  <c r="D13" i="109"/>
  <c r="H11" i="109"/>
  <c r="I11" i="109" s="1"/>
  <c r="H12" i="109"/>
  <c r="I12" i="109" s="1"/>
  <c r="I13" i="109"/>
  <c r="G34" i="109"/>
  <c r="H60" i="126" l="1"/>
  <c r="I59" i="126"/>
  <c r="G37" i="108"/>
  <c r="I34" i="108"/>
  <c r="H30" i="108" s="1"/>
  <c r="C30" i="108"/>
  <c r="C11" i="108" s="1"/>
  <c r="G8" i="108"/>
  <c r="G34" i="108" s="1"/>
  <c r="B8" i="108"/>
  <c r="C26" i="108" s="1"/>
  <c r="I60" i="126" l="1"/>
  <c r="H13" i="108"/>
  <c r="I13" i="108" s="1"/>
  <c r="H12" i="108"/>
  <c r="I12" i="108" s="1"/>
  <c r="H11" i="108"/>
  <c r="I11" i="108" s="1"/>
  <c r="H10" i="108"/>
  <c r="I10" i="108" s="1"/>
  <c r="C10" i="108"/>
  <c r="D10" i="108" s="1"/>
  <c r="C12" i="108"/>
  <c r="D12" i="108" s="1"/>
  <c r="C13" i="108"/>
  <c r="D13" i="108" s="1"/>
  <c r="H26" i="108"/>
  <c r="D11" i="108"/>
  <c r="C30" i="106" l="1"/>
  <c r="H61" i="126" l="1"/>
  <c r="C13" i="106"/>
  <c r="C12" i="106"/>
  <c r="C11" i="106"/>
  <c r="C10" i="106"/>
  <c r="I61" i="126" l="1"/>
  <c r="I34" i="106"/>
  <c r="H30" i="106" s="1"/>
  <c r="H62" i="126" l="1"/>
  <c r="H13" i="106"/>
  <c r="H11" i="106"/>
  <c r="H10" i="106"/>
  <c r="H12" i="106"/>
  <c r="G37" i="106"/>
  <c r="D13" i="106"/>
  <c r="G8" i="106"/>
  <c r="G34" i="106" s="1"/>
  <c r="B8" i="106"/>
  <c r="C26" i="106" s="1"/>
  <c r="I62" i="126" l="1"/>
  <c r="I34" i="126" s="1"/>
  <c r="H30" i="126" s="1"/>
  <c r="I12" i="106"/>
  <c r="I10" i="106"/>
  <c r="I13" i="106"/>
  <c r="I11" i="106"/>
  <c r="D10" i="106"/>
  <c r="D12" i="106"/>
  <c r="H26" i="106"/>
  <c r="D11" i="106"/>
  <c r="H11" i="126" l="1"/>
  <c r="I11" i="126" s="1"/>
  <c r="H10" i="126"/>
  <c r="I10" i="126" s="1"/>
  <c r="H12" i="126"/>
  <c r="I12" i="126" s="1"/>
  <c r="H13" i="126"/>
  <c r="I13" i="126" s="1"/>
  <c r="C13" i="128" l="1"/>
  <c r="D13" i="128" s="1"/>
  <c r="C10" i="128"/>
  <c r="D10" i="128" s="1"/>
  <c r="C12" i="128"/>
  <c r="D12" i="128" s="1"/>
  <c r="C11" i="128"/>
  <c r="D11" i="128" s="1"/>
  <c r="I34" i="138" l="1"/>
  <c r="H30" i="138" s="1"/>
  <c r="H13" i="138" l="1"/>
  <c r="I13" i="138" s="1"/>
  <c r="H12" i="138"/>
  <c r="I12" i="138" s="1"/>
  <c r="H11" i="138"/>
  <c r="I11" i="138" s="1"/>
  <c r="H10" i="138"/>
  <c r="I10" i="138" s="1"/>
  <c r="I34" i="140" l="1"/>
  <c r="H30" i="140" s="1"/>
  <c r="H11" i="140" l="1"/>
  <c r="I11" i="140" s="1"/>
  <c r="H12" i="140"/>
  <c r="I12" i="140" s="1"/>
  <c r="H10" i="140"/>
  <c r="I10" i="140" s="1"/>
  <c r="H13" i="140"/>
  <c r="I13" i="140" s="1"/>
  <c r="I34" i="142" l="1"/>
  <c r="H30" i="142" s="1"/>
  <c r="H10" i="142" l="1"/>
  <c r="I10" i="142" s="1"/>
  <c r="H11" i="142"/>
  <c r="I11" i="142" s="1"/>
  <c r="H12" i="142"/>
  <c r="I12" i="142" s="1"/>
  <c r="H13" i="142"/>
  <c r="I13" i="142" s="1"/>
  <c r="H10" i="143" l="1"/>
  <c r="I10" i="143" s="1"/>
  <c r="H12" i="143"/>
  <c r="I12" i="143" s="1"/>
  <c r="H13" i="143"/>
  <c r="I13" i="143" s="1"/>
  <c r="H11" i="143"/>
  <c r="I11" i="143" s="1"/>
  <c r="I34" i="144" l="1"/>
  <c r="H30" i="144" s="1"/>
  <c r="H13" i="144" l="1"/>
  <c r="I13" i="144" s="1"/>
  <c r="H11" i="144"/>
  <c r="I11" i="144" s="1"/>
  <c r="H12" i="144"/>
  <c r="I12" i="144" s="1"/>
  <c r="H10" i="144"/>
  <c r="I10" i="144" s="1"/>
  <c r="I34" i="146" l="1"/>
  <c r="H30" i="146" s="1"/>
  <c r="H12" i="146" l="1"/>
  <c r="I12" i="146" s="1"/>
  <c r="H13" i="146"/>
  <c r="I13" i="146" s="1"/>
  <c r="H11" i="146"/>
  <c r="I11" i="146" s="1"/>
  <c r="H10" i="146"/>
  <c r="I10" i="146" s="1"/>
  <c r="I34" i="147" l="1"/>
  <c r="H30" i="147" s="1"/>
  <c r="H11" i="147" l="1"/>
  <c r="I11" i="147" s="1"/>
  <c r="H10" i="147"/>
  <c r="I10" i="147" s="1"/>
  <c r="H13" i="147"/>
  <c r="I13" i="147" s="1"/>
  <c r="H12" i="147"/>
  <c r="I12" i="147" s="1"/>
  <c r="I34" i="152" l="1"/>
  <c r="H30" i="152" s="1"/>
  <c r="H13" i="152" l="1"/>
  <c r="I13" i="152" s="1"/>
  <c r="H11" i="152"/>
  <c r="I11" i="152" s="1"/>
  <c r="H10" i="152"/>
  <c r="I10" i="152" s="1"/>
  <c r="H12" i="152"/>
  <c r="I12" i="152" s="1"/>
  <c r="I34" i="153" l="1"/>
  <c r="H30" i="153" s="1"/>
  <c r="H13" i="153" l="1"/>
  <c r="I13" i="153" s="1"/>
  <c r="H11" i="153"/>
  <c r="I11" i="153" s="1"/>
  <c r="H10" i="153"/>
  <c r="I10" i="153" s="1"/>
  <c r="H12" i="153"/>
  <c r="I12" i="153" s="1"/>
  <c r="I34" i="155" l="1"/>
  <c r="H30" i="155" s="1"/>
  <c r="H12" i="155" l="1"/>
  <c r="I12" i="155" s="1"/>
  <c r="H11" i="155"/>
  <c r="I11" i="155" s="1"/>
  <c r="H13" i="155"/>
  <c r="I13" i="155" s="1"/>
  <c r="H10" i="155"/>
  <c r="I10" i="155" s="1"/>
</calcChain>
</file>

<file path=xl/sharedStrings.xml><?xml version="1.0" encoding="utf-8"?>
<sst xmlns="http://schemas.openxmlformats.org/spreadsheetml/2006/main" count="4918" uniqueCount="100">
  <si>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</si>
  <si>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</si>
  <si>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</si>
  <si>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</si>
  <si>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</si>
  <si>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</si>
  <si>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</si>
  <si>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</si>
  <si>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</si>
  <si>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</si>
  <si>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</si>
  <si>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</si>
  <si>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</si>
  <si>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</si>
  <si>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</si>
  <si>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</si>
  <si>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</si>
  <si>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</si>
  <si>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</si>
  <si>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</si>
  <si>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</si>
  <si>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</si>
  <si>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</si>
  <si>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</si>
  <si>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rPr>
        <sz val="11"/>
        <color rgb="FF82C44E"/>
        <rFont val="Calibri"/>
        <family val="2"/>
        <scheme val="minor"/>
      </rPr>
      <t>strom</t>
    </r>
    <r>
      <rPr>
        <b/>
        <sz val="11"/>
        <color rgb="FF82C44E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</si>
  <si>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  <r>
      <rPr>
        <sz val="11"/>
        <color rgb="FF82C44E"/>
        <rFont val="Calibri"/>
        <family val="2"/>
        <scheme val="minor"/>
      </rPr>
      <t xml:space="preserve"> </t>
    </r>
    <r>
      <rPr>
        <b/>
        <sz val="11"/>
        <color rgb="FF82C44E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</si>
  <si>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</si>
  <si>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</si>
  <si>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>gas</t>
    </r>
    <r>
      <rPr>
        <b/>
        <sz val="11"/>
        <color rgb="FF82C44E"/>
        <rFont val="Calibri"/>
        <family val="2"/>
        <scheme val="minor"/>
      </rPr>
      <t xml:space="preserve"> flex plus future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</si>
  <si>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</si>
  <si>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</si>
  <si>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</si>
  <si>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</si>
  <si>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</si>
  <si>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</si>
  <si>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</si>
  <si>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</si>
  <si>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</si>
  <si>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</si>
  <si>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</si>
  <si>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</si>
  <si>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>ATBM Dez 21</t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</si>
  <si>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</si>
  <si>
    <r>
      <rPr>
        <sz val="11"/>
        <color rgb="FF82C828"/>
        <rFont val="Calibri"/>
        <family val="2"/>
        <scheme val="minor"/>
      </rPr>
      <t>strom</t>
    </r>
    <r>
      <rPr>
        <b/>
        <sz val="11"/>
        <color rgb="FF82C828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</si>
  <si>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  <r>
      <rPr>
        <sz val="11"/>
        <color rgb="FF82C828"/>
        <rFont val="Calibri"/>
        <family val="2"/>
        <scheme val="minor"/>
      </rPr>
      <t xml:space="preserve"> </t>
    </r>
    <r>
      <rPr>
        <b/>
        <sz val="11"/>
        <color rgb="FF82C828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</si>
  <si>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 plus future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</si>
  <si>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</si>
  <si>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</si>
  <si>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</si>
  <si>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 future</t>
    </r>
  </si>
  <si>
    <r>
      <t>gas</t>
    </r>
    <r>
      <rPr>
        <b/>
        <sz val="11"/>
        <color rgb="FF82C828"/>
        <rFont val="Calibri"/>
        <family val="2"/>
        <scheme val="minor"/>
      </rPr>
      <t xml:space="preserve"> flex plus future</t>
    </r>
  </si>
  <si>
    <t>ATBM Feb 22</t>
  </si>
  <si>
    <t>((Börsenpreis* x 1,1) + 9,75) / 10</t>
  </si>
  <si>
    <t>((Börsenpreis* x 1,1) + 14,75) / 10</t>
  </si>
  <si>
    <t>(Börsenpreis* + 4,75) / 10</t>
  </si>
  <si>
    <t>(Börsenpreis* + 9,75) / 10</t>
  </si>
  <si>
    <t>ATBM Mrz 22</t>
  </si>
  <si>
    <t>ATBM Apr 22</t>
  </si>
  <si>
    <t>ATBM Mai 22</t>
  </si>
  <si>
    <t>ATBM Jun 22</t>
  </si>
  <si>
    <t>ATBM Jul 22</t>
  </si>
  <si>
    <t>ATBM Aug 22</t>
  </si>
  <si>
    <t>ATBM Sep 22</t>
  </si>
  <si>
    <t>ATBM Okt 22</t>
  </si>
  <si>
    <t>ATBM Nov 22</t>
  </si>
  <si>
    <t>ATBM Dez 22</t>
  </si>
  <si>
    <t>ATBM Feb 23</t>
  </si>
  <si>
    <t>ATBM Mrz 23</t>
  </si>
  <si>
    <t>ATBM Apr 23</t>
  </si>
  <si>
    <t>ATBM Mai 23</t>
  </si>
  <si>
    <t>ATBM Jun 23</t>
  </si>
  <si>
    <t>ATBM Jul 23</t>
  </si>
  <si>
    <t>ATBM Aug 23</t>
  </si>
  <si>
    <t>ATBM Okt 23</t>
  </si>
  <si>
    <t>ATBM Nov 23</t>
  </si>
  <si>
    <t>ATBM Dez 23</t>
  </si>
  <si>
    <t/>
  </si>
  <si>
    <t>ATBM Feb 24</t>
  </si>
  <si>
    <t>ATBM Mrz 24</t>
  </si>
  <si>
    <t>ATBM Apr 24</t>
  </si>
  <si>
    <t>ATBM Mai 24</t>
  </si>
  <si>
    <t>ATBM Jun 24</t>
  </si>
  <si>
    <t>ATBM Jul 24</t>
  </si>
  <si>
    <t>ATBM Aug 24</t>
  </si>
  <si>
    <t>ATBM Sep 24</t>
  </si>
  <si>
    <t>ATBM Okt 24</t>
  </si>
  <si>
    <t>ATBM Nov 24</t>
  </si>
  <si>
    <t>ATBM Dez 24</t>
  </si>
  <si>
    <t>ATBM Feb 25</t>
  </si>
  <si>
    <t>Berechnungsdetails im Preisblatt (Seite 5)</t>
  </si>
  <si>
    <t>ATBM Mrz 25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</si>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</sst>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82C44E"/>
      <name val="Calibri"/>
      <family val="2"/>
      <scheme val="minor"/>
    </font>
    <font>
      <b/>
      <sz val="11"/>
      <color rgb="FF82C44E"/>
      <name val="Calibri"/>
      <family val="2"/>
      <scheme val="minor"/>
    </font>
    <font>
      <sz val="11"/>
      <name val="Calibri"/>
      <family val="2"/>
      <scheme val="minor"/>
    </font>
    <font>
      <sz val="11"/>
      <color rgb="FF82C828"/>
      <name val="Calibri"/>
      <family val="2"/>
      <scheme val="minor"/>
    </font>
    <font>
      <b/>
      <sz val="11"/>
      <color rgb="FF82C828"/>
      <name val="Calibri"/>
      <family val="2"/>
      <scheme val="minor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79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9" fillId="2" borderId="1" xfId="0" applyFont="1" applyFill="1" applyBorder="1"/>
    <xf numFmtId="0" fontId="10" fillId="2" borderId="1" xfId="0" applyFont="1" applyFill="1" applyBorder="1"/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164" fontId="3" fillId="0" borderId="1" xfId="0" applyNumberFormat="1" applyFont="1" applyBorder="1" applyAlignment="1" applyProtection="1">
      <alignment horizontal="right"/>
      <protection locked="0"/>
    </xf>
    <xf numFmtId="14" fontId="0" fillId="2" borderId="0" xfId="0" applyNumberFormat="1" applyFill="1"/>
    <xf numFmtId="164" fontId="0" fillId="2" borderId="0" xfId="0" applyNumberFormat="1" applyFill="1"/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0" fontId="8" fillId="2" borderId="9" xfId="0" applyFont="1" applyFill="1" applyBorder="1" applyAlignment="1">
      <alignment horizontal="center"/>
    </xf>
    <xf numFmtId="0" fontId="8" fillId="2" borderId="19" xfId="0" applyFont="1" applyFill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11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4FA47DC-F660-4465-96A8-448F40312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B28B235-1588-4B0C-9138-DBBE74EA6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B6CBCCB-4695-461B-8B42-46E7D3769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229FAFC-4505-473F-833D-CD2CAD20E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5C52788-C34B-44CD-90EF-A35BE3761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1773753-2AC5-4B3B-9A31-F58FBEB88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682F301-CB28-422F-BA02-C20B283EE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A6DF25E-A116-49E6-9F26-BBCE7B0C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0A004ED-0560-455F-B835-741D87A30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50B80B-BAD6-4F0A-94C6-F7B53A0C4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CB1882E-8672-44BE-AC85-ADDA1D036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3332B44-44EB-4603-ADDC-E3F33756B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1636"/>
          <a:ext cx="3000376" cy="71969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6584" y="324747"/>
          <a:ext cx="2929555" cy="667355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143996</xdr:rowOff>
    </xdr:from>
    <xdr:to>
      <xdr:col>3</xdr:col>
      <xdr:colOff>638735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34496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8B36D3E-BEF7-4064-BF4D-E98F6F758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CD9F133-DAF2-4977-B7D9-A369AD1C4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30C68DD-EF4C-4271-9A44-AB117EE75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B641B32-462B-4D46-B9DA-0921961F0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929A48D-8AF0-4B8C-8CAC-C1DE10AAD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9F63362-72D9-41C4-86F1-064AA1E58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F958A79-1C86-49BA-9FE5-07738BE46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5109" y="315446"/>
          <a:ext cx="3043556" cy="7235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8286FCC-B6B7-4BA5-A43E-2F25A1849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25644" y="323477"/>
          <a:ext cx="2973370" cy="67434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5B6AE1B-08A7-4E72-B2CB-59CA9483B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3E928F84-1483-4EF6-BD0B-5FCF8BD62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ntinha\AppData\Local\Microsoft\Windows\INetCache\Content.Outlook\1F9SXE6X\GGE_Flex_Preisberechnung_SCHED_202306210804_ltSoZ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theus Export"/>
      <sheetName val="Flex"/>
      <sheetName val="Tabelle2"/>
    </sheetNames>
    <sheetDataSet>
      <sheetData sheetId="0"/>
      <sheetData sheetId="1"/>
      <sheetData sheetId="2">
        <row r="1">
          <cell r="A1">
            <v>45068</v>
          </cell>
          <cell r="B1">
            <v>32.615000000000002</v>
          </cell>
        </row>
        <row r="2">
          <cell r="A2">
            <v>45069</v>
          </cell>
          <cell r="B2">
            <v>32.082999999999998</v>
          </cell>
        </row>
        <row r="3">
          <cell r="A3">
            <v>45070</v>
          </cell>
          <cell r="B3">
            <v>30.675000000000001</v>
          </cell>
        </row>
        <row r="4">
          <cell r="A4">
            <v>45071</v>
          </cell>
          <cell r="B4">
            <v>28.206</v>
          </cell>
        </row>
        <row r="5">
          <cell r="A5">
            <v>45072</v>
          </cell>
          <cell r="B5">
            <v>26.984999999999999</v>
          </cell>
        </row>
        <row r="6">
          <cell r="A6">
            <v>45075</v>
          </cell>
          <cell r="B6">
            <v>27.152000000000001</v>
          </cell>
        </row>
        <row r="7">
          <cell r="A7">
            <v>45076</v>
          </cell>
          <cell r="B7">
            <v>27.420999999999999</v>
          </cell>
        </row>
        <row r="8">
          <cell r="A8">
            <v>45077</v>
          </cell>
          <cell r="B8">
            <v>28.350000000000005</v>
          </cell>
        </row>
        <row r="9">
          <cell r="A9">
            <v>45078</v>
          </cell>
          <cell r="B9">
            <v>24.541</v>
          </cell>
        </row>
        <row r="10">
          <cell r="A10">
            <v>45079</v>
          </cell>
          <cell r="B10">
            <v>24.849</v>
          </cell>
        </row>
        <row r="11">
          <cell r="A11">
            <v>45082</v>
          </cell>
          <cell r="B11">
            <v>29.971</v>
          </cell>
        </row>
        <row r="12">
          <cell r="A12">
            <v>45083</v>
          </cell>
          <cell r="B12">
            <v>26.416</v>
          </cell>
        </row>
        <row r="13">
          <cell r="A13">
            <v>45084</v>
          </cell>
          <cell r="B13">
            <v>27.82</v>
          </cell>
        </row>
        <row r="14">
          <cell r="A14">
            <v>45085</v>
          </cell>
          <cell r="B14">
            <v>28.57</v>
          </cell>
        </row>
        <row r="15">
          <cell r="A15">
            <v>45086</v>
          </cell>
          <cell r="B15">
            <v>33.627000000000002</v>
          </cell>
        </row>
        <row r="16">
          <cell r="A16">
            <v>45089</v>
          </cell>
          <cell r="B16">
            <v>32.655000000000001</v>
          </cell>
        </row>
        <row r="17">
          <cell r="A17">
            <v>45090</v>
          </cell>
          <cell r="B17">
            <v>37.603000000000002</v>
          </cell>
        </row>
        <row r="18">
          <cell r="A18">
            <v>45091</v>
          </cell>
          <cell r="B18">
            <v>39.969000000000001</v>
          </cell>
        </row>
        <row r="19">
          <cell r="A19">
            <v>45092</v>
          </cell>
          <cell r="B19">
            <v>42.598999999999997</v>
          </cell>
        </row>
        <row r="20">
          <cell r="A20">
            <v>45093</v>
          </cell>
          <cell r="B20">
            <v>36.739000000000004</v>
          </cell>
        </row>
        <row r="21">
          <cell r="A21">
            <v>45096</v>
          </cell>
          <cell r="B21">
            <v>36.497</v>
          </cell>
        </row>
        <row r="22">
          <cell r="A22">
            <v>45097</v>
          </cell>
          <cell r="B22">
            <v>40.643999999999998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0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1.xm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2.xm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3.xm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4.xm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5.xm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6.xml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7.xml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8.xml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9.xml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0.xml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1.xml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www.cegh.at/gas-futures-marke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2.xml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www.cegh.at/gas-futures-marke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3.xml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cegh.at/gas-futures-marke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4.xml"/><Relationship Id="rId5" Type="http://schemas.openxmlformats.org/officeDocument/2006/relationships/printerSettings" Target="../printerSettings/printerSettings24.bin"/><Relationship Id="rId4" Type="http://schemas.openxmlformats.org/officeDocument/2006/relationships/hyperlink" Target="http://www.cegh.at/gas-futures-marke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5.xml"/><Relationship Id="rId5" Type="http://schemas.openxmlformats.org/officeDocument/2006/relationships/printerSettings" Target="../printerSettings/printerSettings25.bin"/><Relationship Id="rId4" Type="http://schemas.openxmlformats.org/officeDocument/2006/relationships/hyperlink" Target="http://www.cegh.at/gas-futures-marke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6.xml"/><Relationship Id="rId5" Type="http://schemas.openxmlformats.org/officeDocument/2006/relationships/printerSettings" Target="../printerSettings/printerSettings26.bin"/><Relationship Id="rId4" Type="http://schemas.openxmlformats.org/officeDocument/2006/relationships/hyperlink" Target="http://www.cegh.at/gas-futures-marke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7.xml"/><Relationship Id="rId5" Type="http://schemas.openxmlformats.org/officeDocument/2006/relationships/printerSettings" Target="../printerSettings/printerSettings27.bin"/><Relationship Id="rId4" Type="http://schemas.openxmlformats.org/officeDocument/2006/relationships/hyperlink" Target="http://www.cegh.at/gas-futures-market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8.xml"/><Relationship Id="rId5" Type="http://schemas.openxmlformats.org/officeDocument/2006/relationships/printerSettings" Target="../printerSettings/printerSettings28.bin"/><Relationship Id="rId4" Type="http://schemas.openxmlformats.org/officeDocument/2006/relationships/hyperlink" Target="http://www.cegh.at/gas-futures-market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9.xml"/><Relationship Id="rId5" Type="http://schemas.openxmlformats.org/officeDocument/2006/relationships/printerSettings" Target="../printerSettings/printerSettings29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0.xml"/><Relationship Id="rId5" Type="http://schemas.openxmlformats.org/officeDocument/2006/relationships/printerSettings" Target="../printerSettings/printerSettings30.bin"/><Relationship Id="rId4" Type="http://schemas.openxmlformats.org/officeDocument/2006/relationships/hyperlink" Target="http://www.cegh.at/gas-futures-market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1.xml"/><Relationship Id="rId5" Type="http://schemas.openxmlformats.org/officeDocument/2006/relationships/printerSettings" Target="../printerSettings/printerSettings31.bin"/><Relationship Id="rId4" Type="http://schemas.openxmlformats.org/officeDocument/2006/relationships/hyperlink" Target="http://www.cegh.at/gas-futures-market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2.xml"/><Relationship Id="rId5" Type="http://schemas.openxmlformats.org/officeDocument/2006/relationships/printerSettings" Target="../printerSettings/printerSettings32.bin"/><Relationship Id="rId4" Type="http://schemas.openxmlformats.org/officeDocument/2006/relationships/hyperlink" Target="https://www.gogreenenergy.at/download/Preisblatt.pdf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3.xml"/><Relationship Id="rId5" Type="http://schemas.openxmlformats.org/officeDocument/2006/relationships/printerSettings" Target="../printerSettings/printerSettings33.bin"/><Relationship Id="rId4" Type="http://schemas.openxmlformats.org/officeDocument/2006/relationships/hyperlink" Target="https://www.gogreenenergy.at/download/Preisblatt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4.xml"/><Relationship Id="rId5" Type="http://schemas.openxmlformats.org/officeDocument/2006/relationships/printerSettings" Target="../printerSettings/printerSettings34.bin"/><Relationship Id="rId4" Type="http://schemas.openxmlformats.org/officeDocument/2006/relationships/hyperlink" Target="https://www.gogreenenergy.at/download/Preisblatt.pdf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5.xml"/><Relationship Id="rId5" Type="http://schemas.openxmlformats.org/officeDocument/2006/relationships/printerSettings" Target="../printerSettings/printerSettings35.bin"/><Relationship Id="rId4" Type="http://schemas.openxmlformats.org/officeDocument/2006/relationships/hyperlink" Target="https://www.gogreenenergy.at/download/Preisblatt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6.xml"/><Relationship Id="rId5" Type="http://schemas.openxmlformats.org/officeDocument/2006/relationships/printerSettings" Target="../printerSettings/printerSettings36.bin"/><Relationship Id="rId4" Type="http://schemas.openxmlformats.org/officeDocument/2006/relationships/hyperlink" Target="https://www.gogreenenergy.at/download/Preisblatt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7.xml"/><Relationship Id="rId5" Type="http://schemas.openxmlformats.org/officeDocument/2006/relationships/printerSettings" Target="../printerSettings/printerSettings37.bin"/><Relationship Id="rId4" Type="http://schemas.openxmlformats.org/officeDocument/2006/relationships/hyperlink" Target="https://www.gogreenenergy.at/download/Preisblatt.pdf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8.xml"/><Relationship Id="rId5" Type="http://schemas.openxmlformats.org/officeDocument/2006/relationships/printerSettings" Target="../printerSettings/printerSettings38.bin"/><Relationship Id="rId4" Type="http://schemas.openxmlformats.org/officeDocument/2006/relationships/hyperlink" Target="https://www.gogreenenergy.at/download/Preisblatt.pdf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9.xml"/><Relationship Id="rId5" Type="http://schemas.openxmlformats.org/officeDocument/2006/relationships/printerSettings" Target="../printerSettings/printerSettings39.bin"/><Relationship Id="rId4" Type="http://schemas.openxmlformats.org/officeDocument/2006/relationships/hyperlink" Target="https://www.gogreenenergy.at/download/Preisblatt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0.xml"/><Relationship Id="rId5" Type="http://schemas.openxmlformats.org/officeDocument/2006/relationships/printerSettings" Target="../printerSettings/printerSettings40.bin"/><Relationship Id="rId4" Type="http://schemas.openxmlformats.org/officeDocument/2006/relationships/hyperlink" Target="https://www.gogreenenergy.at/download/Preisblatt.pdf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1.xml"/><Relationship Id="rId5" Type="http://schemas.openxmlformats.org/officeDocument/2006/relationships/printerSettings" Target="../printerSettings/printerSettings41.bin"/><Relationship Id="rId4" Type="http://schemas.openxmlformats.org/officeDocument/2006/relationships/hyperlink" Target="https://www.gogreenenergy.at/download/Preisblatt.pdf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2.xml"/><Relationship Id="rId5" Type="http://schemas.openxmlformats.org/officeDocument/2006/relationships/printerSettings" Target="../printerSettings/printerSettings42.bin"/><Relationship Id="rId4" Type="http://schemas.openxmlformats.org/officeDocument/2006/relationships/hyperlink" Target="https://www.gogreenenergy.at/download/Preisblatt.pdf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3.xml"/><Relationship Id="rId5" Type="http://schemas.openxmlformats.org/officeDocument/2006/relationships/printerSettings" Target="../printerSettings/printerSettings43.bin"/><Relationship Id="rId4" Type="http://schemas.openxmlformats.org/officeDocument/2006/relationships/hyperlink" Target="https://www.gogreenenergy.at/download/Preisblatt.pdf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4.xml"/><Relationship Id="rId5" Type="http://schemas.openxmlformats.org/officeDocument/2006/relationships/printerSettings" Target="../printerSettings/printerSettings44.bin"/><Relationship Id="rId4" Type="http://schemas.openxmlformats.org/officeDocument/2006/relationships/hyperlink" Target="https://www.gogreenenergy.at/download/Preisblatt.pdf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5.xml"/><Relationship Id="rId5" Type="http://schemas.openxmlformats.org/officeDocument/2006/relationships/printerSettings" Target="../printerSettings/printerSettings45.bin"/><Relationship Id="rId4" Type="http://schemas.openxmlformats.org/officeDocument/2006/relationships/hyperlink" Target="https://www.gogreenenergy.at/download/Preisblatt.pdf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6.xml"/><Relationship Id="rId5" Type="http://schemas.openxmlformats.org/officeDocument/2006/relationships/printerSettings" Target="../printerSettings/printerSettings46.bin"/><Relationship Id="rId4" Type="http://schemas.openxmlformats.org/officeDocument/2006/relationships/hyperlink" Target="https://www.gogreenenergy.at/download/Preisblatt.pdf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7.xml"/><Relationship Id="rId5" Type="http://schemas.openxmlformats.org/officeDocument/2006/relationships/printerSettings" Target="../printerSettings/printerSettings47.bin"/><Relationship Id="rId4" Type="http://schemas.openxmlformats.org/officeDocument/2006/relationships/hyperlink" Target="https://www.gogreenenergy.at/download/Preisblatt.pdf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://www.cegh.at/gas-futures-market" TargetMode="External"/><Relationship Id="rId6" Type="http://schemas.openxmlformats.org/officeDocument/2006/relationships/drawing" Target="../drawings/drawing48.xml"/><Relationship Id="rId5" Type="http://schemas.openxmlformats.org/officeDocument/2006/relationships/printerSettings" Target="../printerSettings/printerSettings48.bin"/><Relationship Id="rId4" Type="http://schemas.openxmlformats.org/officeDocument/2006/relationships/hyperlink" Target="https://www.eex.com/de/marktdaten/strom/futures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9.xml"/><Relationship Id="rId5" Type="http://schemas.openxmlformats.org/officeDocument/2006/relationships/printerSettings" Target="../printerSettings/printerSettings49.bin"/><Relationship Id="rId4" Type="http://schemas.openxmlformats.org/officeDocument/2006/relationships/hyperlink" Target="https://www.gogreenenergy.at/download/Preisblatt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9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D66CA-4464-46E1-92D3-607FAC2AE7A5}">
  <dimension ref="B6:J63"/>
  <sheetViews>
    <sheetView tabSelected="1" zoomScaleNormal="100" workbookViewId="0">
      <selection activeCell="G41" sqref="G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Dezember 2025</v>
      </c>
      <c r="C8" s="74"/>
      <c r="D8" s="75"/>
      <c r="G8" s="73" t="str">
        <f ca="1">MID(CELL("dateiname",F1),FIND("]",CELL("dateiname",F1))+1,255)</f>
        <v>Dezember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13.71</v>
      </c>
      <c r="D10" s="12">
        <f>C10*1.2</f>
        <v>16.452000000000002</v>
      </c>
      <c r="E10" s="13"/>
      <c r="F10" s="13"/>
      <c r="G10" s="15" t="s">
        <v>31</v>
      </c>
      <c r="H10" s="41">
        <f>ROUND((($H$30-$H$31)+4.75)/10,2)</f>
        <v>3.9</v>
      </c>
      <c r="I10" s="12">
        <f>H10*1.2</f>
        <v>4.68</v>
      </c>
    </row>
    <row r="11" spans="2:9" x14ac:dyDescent="0.3">
      <c r="B11" s="16" t="s">
        <v>24</v>
      </c>
      <c r="C11" s="41">
        <f>ROUND(((($C$30-$C$31)*1.1)+9.75)/10,2)</f>
        <v>13.71</v>
      </c>
      <c r="D11" s="12">
        <f t="shared" ref="D11:D13" si="0">C11*1.2</f>
        <v>16.452000000000002</v>
      </c>
      <c r="E11" s="13"/>
      <c r="F11" s="13"/>
      <c r="G11" s="15" t="s">
        <v>30</v>
      </c>
      <c r="H11" s="41">
        <f>ROUND((($H$30-$H$31)+4.75)/10,2)</f>
        <v>3.9</v>
      </c>
      <c r="I11" s="12">
        <f t="shared" ref="I11:I13" si="1">H11*1.2</f>
        <v>4.68</v>
      </c>
    </row>
    <row r="12" spans="2:9" x14ac:dyDescent="0.3">
      <c r="B12" s="15" t="s">
        <v>25</v>
      </c>
      <c r="C12" s="41">
        <f>ROUND(((($C$30-$C$31)*1.1)+14.75)/10,2)</f>
        <v>14.21</v>
      </c>
      <c r="D12" s="12">
        <f t="shared" si="0"/>
        <v>17.052</v>
      </c>
      <c r="E12" s="13"/>
      <c r="F12" s="13"/>
      <c r="G12" s="15" t="s">
        <v>29</v>
      </c>
      <c r="H12" s="41">
        <f>ROUND((($H$30-$H$31)+9.75)/10,2)</f>
        <v>4.4000000000000004</v>
      </c>
      <c r="I12" s="12">
        <f t="shared" si="1"/>
        <v>5.28</v>
      </c>
    </row>
    <row r="13" spans="2:9" x14ac:dyDescent="0.3">
      <c r="B13" s="15" t="s">
        <v>26</v>
      </c>
      <c r="C13" s="41">
        <f>ROUND(((($C$30-$C$31)*1.1)+14.75)/10,2)</f>
        <v>14.21</v>
      </c>
      <c r="D13" s="12">
        <f t="shared" si="0"/>
        <v>17.052</v>
      </c>
      <c r="E13" s="13"/>
      <c r="F13" s="13"/>
      <c r="G13" s="15" t="s">
        <v>32</v>
      </c>
      <c r="H13" s="41">
        <f>ROUND((($H$30-$H$31)+9.75)/10,2)</f>
        <v>4.4000000000000004</v>
      </c>
      <c r="I13" s="12">
        <f t="shared" si="1"/>
        <v>5.28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Dezember 2025</v>
      </c>
      <c r="D26" s="52"/>
      <c r="G26" s="18" t="s">
        <v>0</v>
      </c>
      <c r="H26" s="53" t="str">
        <f ca="1">G8</f>
        <v>Dezember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115.75086956521736</v>
      </c>
      <c r="D30" s="10" t="s">
        <v>5</v>
      </c>
      <c r="G30" s="9" t="s">
        <v>8</v>
      </c>
      <c r="H30" s="11">
        <f>I34</f>
        <v>34.223739130434787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Dezember 2025</v>
      </c>
      <c r="H34" s="50"/>
      <c r="I34" s="37">
        <f>AVERAGE(I41:I63)</f>
        <v>34.223739130434787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Dezember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99</v>
      </c>
      <c r="C41" s="26">
        <v>45951</v>
      </c>
      <c r="D41" s="27">
        <v>115.87</v>
      </c>
      <c r="G41" s="28"/>
      <c r="H41" s="29">
        <v>45951</v>
      </c>
      <c r="I41" s="30">
        <v>34.81600000000001</v>
      </c>
    </row>
    <row r="42" spans="2:9" x14ac:dyDescent="0.3">
      <c r="B42" s="28" t="s">
        <v>99</v>
      </c>
      <c r="C42" s="29">
        <v>45952</v>
      </c>
      <c r="D42" s="30">
        <v>115.09</v>
      </c>
      <c r="G42" s="28"/>
      <c r="H42" s="29">
        <v>45952</v>
      </c>
      <c r="I42" s="30">
        <v>34.378</v>
      </c>
    </row>
    <row r="43" spans="2:9" x14ac:dyDescent="0.3">
      <c r="B43" s="28" t="s">
        <v>99</v>
      </c>
      <c r="C43" s="29">
        <v>45953</v>
      </c>
      <c r="D43" s="30">
        <v>116.3</v>
      </c>
      <c r="G43" s="28"/>
      <c r="H43" s="29">
        <v>45953</v>
      </c>
      <c r="I43" s="30">
        <v>35.006999999999998</v>
      </c>
    </row>
    <row r="44" spans="2:9" x14ac:dyDescent="0.3">
      <c r="B44" s="28" t="s">
        <v>99</v>
      </c>
      <c r="C44" s="29">
        <v>45954</v>
      </c>
      <c r="D44" s="30">
        <v>114.2</v>
      </c>
      <c r="G44" s="28"/>
      <c r="H44" s="29">
        <v>45954</v>
      </c>
      <c r="I44" s="30">
        <v>34.616999999999997</v>
      </c>
    </row>
    <row r="45" spans="2:9" x14ac:dyDescent="0.3">
      <c r="B45" s="28" t="s">
        <v>99</v>
      </c>
      <c r="C45" s="29">
        <v>45957</v>
      </c>
      <c r="D45" s="30">
        <v>113.21</v>
      </c>
      <c r="G45" s="28"/>
      <c r="H45" s="29">
        <v>45957</v>
      </c>
      <c r="I45" s="30">
        <v>33.898000000000003</v>
      </c>
    </row>
    <row r="46" spans="2:9" x14ac:dyDescent="0.3">
      <c r="B46" s="28" t="s">
        <v>99</v>
      </c>
      <c r="C46" s="29">
        <v>45958</v>
      </c>
      <c r="D46" s="30">
        <v>113.85</v>
      </c>
      <c r="G46" s="28"/>
      <c r="H46" s="29">
        <v>45958</v>
      </c>
      <c r="I46" s="30">
        <v>34.076999999999998</v>
      </c>
    </row>
    <row r="47" spans="2:9" x14ac:dyDescent="0.3">
      <c r="B47" s="28" t="s">
        <v>99</v>
      </c>
      <c r="C47" s="29">
        <v>45959</v>
      </c>
      <c r="D47" s="30">
        <v>115.85</v>
      </c>
      <c r="G47" s="28"/>
      <c r="H47" s="29">
        <v>45959</v>
      </c>
      <c r="I47" s="30">
        <v>34.439</v>
      </c>
    </row>
    <row r="48" spans="2:9" x14ac:dyDescent="0.3">
      <c r="B48" s="28" t="s">
        <v>99</v>
      </c>
      <c r="C48" s="29">
        <v>45960</v>
      </c>
      <c r="D48" s="30">
        <v>115.04</v>
      </c>
      <c r="G48" s="28"/>
      <c r="H48" s="29">
        <v>45960</v>
      </c>
      <c r="I48" s="30">
        <v>33.737000000000002</v>
      </c>
    </row>
    <row r="49" spans="2:9" x14ac:dyDescent="0.3">
      <c r="B49" s="28" t="s">
        <v>99</v>
      </c>
      <c r="C49" s="29">
        <v>45961</v>
      </c>
      <c r="D49" s="30">
        <v>114.5</v>
      </c>
      <c r="G49" s="28"/>
      <c r="H49" s="29">
        <v>45961</v>
      </c>
      <c r="I49" s="30">
        <v>33.619999999999997</v>
      </c>
    </row>
    <row r="50" spans="2:9" x14ac:dyDescent="0.3">
      <c r="B50" s="28" t="s">
        <v>99</v>
      </c>
      <c r="C50" s="29">
        <v>45964</v>
      </c>
      <c r="D50" s="30">
        <v>118.45</v>
      </c>
      <c r="G50" s="28"/>
      <c r="H50" s="29">
        <v>45964</v>
      </c>
      <c r="I50" s="30">
        <v>34.295999999999999</v>
      </c>
    </row>
    <row r="51" spans="2:9" x14ac:dyDescent="0.3">
      <c r="B51" s="28" t="s">
        <v>99</v>
      </c>
      <c r="C51" s="29">
        <v>45965</v>
      </c>
      <c r="D51" s="30">
        <v>119.57</v>
      </c>
      <c r="G51" s="28"/>
      <c r="H51" s="29">
        <v>45965</v>
      </c>
      <c r="I51" s="30">
        <v>35.207000000000001</v>
      </c>
    </row>
    <row r="52" spans="2:9" x14ac:dyDescent="0.3">
      <c r="B52" s="28" t="s">
        <v>99</v>
      </c>
      <c r="C52" s="29">
        <v>45966</v>
      </c>
      <c r="D52" s="30">
        <v>117.78</v>
      </c>
      <c r="G52" s="28"/>
      <c r="H52" s="29">
        <v>45966</v>
      </c>
      <c r="I52" s="30">
        <v>34.664000000000001</v>
      </c>
    </row>
    <row r="53" spans="2:9" x14ac:dyDescent="0.3">
      <c r="B53" s="28" t="s">
        <v>99</v>
      </c>
      <c r="C53" s="29">
        <v>45967</v>
      </c>
      <c r="D53" s="30">
        <v>116.15</v>
      </c>
      <c r="G53" s="28"/>
      <c r="H53" s="29">
        <v>45967</v>
      </c>
      <c r="I53" s="30">
        <v>34.381999999999998</v>
      </c>
    </row>
    <row r="54" spans="2:9" x14ac:dyDescent="0.3">
      <c r="B54" s="28" t="s">
        <v>99</v>
      </c>
      <c r="C54" s="29">
        <v>45968</v>
      </c>
      <c r="D54" s="30">
        <v>115.2</v>
      </c>
      <c r="G54" s="28"/>
      <c r="H54" s="29">
        <v>45968</v>
      </c>
      <c r="I54" s="30">
        <v>34.057000000000002</v>
      </c>
    </row>
    <row r="55" spans="2:9" x14ac:dyDescent="0.3">
      <c r="B55" s="28" t="s">
        <v>99</v>
      </c>
      <c r="C55" s="29">
        <v>45971</v>
      </c>
      <c r="D55" s="30">
        <v>114.31</v>
      </c>
      <c r="G55" s="28"/>
      <c r="H55" s="29">
        <v>45971</v>
      </c>
      <c r="I55" s="30">
        <v>34.000999999999998</v>
      </c>
    </row>
    <row r="56" spans="2:9" x14ac:dyDescent="0.3">
      <c r="B56" s="28" t="s">
        <v>99</v>
      </c>
      <c r="C56" s="29">
        <v>45972</v>
      </c>
      <c r="D56" s="30">
        <v>113.73</v>
      </c>
      <c r="G56" s="28"/>
      <c r="H56" s="29">
        <v>45972</v>
      </c>
      <c r="I56" s="30">
        <v>34.054000000000002</v>
      </c>
    </row>
    <row r="57" spans="2:9" x14ac:dyDescent="0.3">
      <c r="B57" s="28" t="s">
        <v>99</v>
      </c>
      <c r="C57" s="29">
        <v>45973</v>
      </c>
      <c r="D57" s="30">
        <v>116.49</v>
      </c>
      <c r="G57" s="28" t="s">
        <v>76</v>
      </c>
      <c r="H57" s="29">
        <v>45973</v>
      </c>
      <c r="I57" s="30">
        <v>33.898000000000003</v>
      </c>
    </row>
    <row r="58" spans="2:9" x14ac:dyDescent="0.3">
      <c r="B58" s="28" t="s">
        <v>99</v>
      </c>
      <c r="C58" s="29">
        <v>45974</v>
      </c>
      <c r="D58" s="30">
        <v>113.23</v>
      </c>
      <c r="G58" s="28" t="s">
        <v>76</v>
      </c>
      <c r="H58" s="29">
        <v>45974</v>
      </c>
      <c r="I58" s="30">
        <v>33.418999999999997</v>
      </c>
    </row>
    <row r="59" spans="2:9" x14ac:dyDescent="0.3">
      <c r="B59" s="28" t="s">
        <v>99</v>
      </c>
      <c r="C59" s="29">
        <v>45975</v>
      </c>
      <c r="D59" s="30">
        <v>116.92</v>
      </c>
      <c r="G59" s="28" t="s">
        <v>76</v>
      </c>
      <c r="H59" s="29">
        <v>45975</v>
      </c>
      <c r="I59" s="30">
        <v>34.047000000000004</v>
      </c>
    </row>
    <row r="60" spans="2:9" x14ac:dyDescent="0.3">
      <c r="B60" s="28" t="s">
        <v>99</v>
      </c>
      <c r="C60" s="29">
        <v>45978</v>
      </c>
      <c r="D60" s="30">
        <v>116.74</v>
      </c>
      <c r="G60" s="28" t="s">
        <v>76</v>
      </c>
      <c r="H60" s="29">
        <v>45978</v>
      </c>
      <c r="I60" s="30">
        <v>34.293999999999997</v>
      </c>
    </row>
    <row r="61" spans="2:9" x14ac:dyDescent="0.3">
      <c r="B61" s="28" t="s">
        <v>99</v>
      </c>
      <c r="C61" s="29">
        <v>45979</v>
      </c>
      <c r="D61" s="30">
        <v>117.06</v>
      </c>
      <c r="G61" s="28" t="s">
        <v>76</v>
      </c>
      <c r="H61" s="29">
        <v>45979</v>
      </c>
      <c r="I61" s="30">
        <v>34.493000000000002</v>
      </c>
    </row>
    <row r="62" spans="2:9" x14ac:dyDescent="0.3">
      <c r="B62" s="28" t="s">
        <v>99</v>
      </c>
      <c r="C62" s="29">
        <v>45980</v>
      </c>
      <c r="D62" s="30">
        <v>114.99</v>
      </c>
      <c r="G62" s="28"/>
      <c r="H62" s="29">
        <v>45980</v>
      </c>
      <c r="I62" s="30">
        <v>33.694000000000003</v>
      </c>
    </row>
    <row r="63" spans="2:9" x14ac:dyDescent="0.3">
      <c r="B63" s="28" t="s">
        <v>99</v>
      </c>
      <c r="C63" s="29">
        <v>45981</v>
      </c>
      <c r="D63" s="30">
        <v>117.74</v>
      </c>
      <c r="G63" s="28"/>
      <c r="H63" s="29">
        <v>45981</v>
      </c>
      <c r="I63" s="30">
        <v>34.051000000000002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784A3CEE-2228-42E5-A9A2-AC2D42C0738E}"/>
    <hyperlink ref="B21" r:id="rId2" display="Berechnungsdetails im Preisblatt (Seite 3)" xr:uid="{E3B2F2B0-5591-4738-A3ED-BBDBEC485A8C}"/>
    <hyperlink ref="G21" r:id="rId3" display="Berechnungsdetails im Preisblatt (Seite 3)" xr:uid="{C5728B5F-4B6B-4EF4-B49A-FADF6D76EA5D}"/>
    <hyperlink ref="H28:I28" r:id="rId4" display="CEGH" xr:uid="{8F651E7C-CC32-45F9-B619-8AE128AF2BC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1846D-B135-4147-910C-B623D0EE3974}">
  <dimension ref="B6:J64"/>
  <sheetViews>
    <sheetView zoomScaleNormal="100" workbookViewId="0">
      <selection activeCell="L38" sqref="L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März 2025</v>
      </c>
      <c r="C8" s="74"/>
      <c r="D8" s="75"/>
      <c r="G8" s="73" t="str">
        <f ca="1">MID(CELL("dateiname",F1),FIND("]",CELL("dateiname",F1))+1,255)</f>
        <v>März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12.87</v>
      </c>
      <c r="D10" s="12">
        <f>C10*1.2</f>
        <v>15.443999999999999</v>
      </c>
      <c r="E10" s="13"/>
      <c r="F10" s="13"/>
      <c r="G10" s="15" t="s">
        <v>31</v>
      </c>
      <c r="H10" s="41">
        <f>ROUND((($H$30-$H$31)+4.75)/10,2)</f>
        <v>5.73</v>
      </c>
      <c r="I10" s="12">
        <f>H10*1.2</f>
        <v>6.8760000000000003</v>
      </c>
    </row>
    <row r="11" spans="2:9" x14ac:dyDescent="0.3">
      <c r="B11" s="16" t="s">
        <v>24</v>
      </c>
      <c r="C11" s="41">
        <f>ROUND(((($C$30-$C$31)*1.1)+9.75)/10,2)</f>
        <v>12.87</v>
      </c>
      <c r="D11" s="12">
        <f t="shared" ref="D11:D13" si="0">C11*1.2</f>
        <v>15.443999999999999</v>
      </c>
      <c r="E11" s="13"/>
      <c r="F11" s="13"/>
      <c r="G11" s="15" t="s">
        <v>30</v>
      </c>
      <c r="H11" s="41">
        <f>ROUND((($H$30-$H$31)+4.75)/10,2)</f>
        <v>5.73</v>
      </c>
      <c r="I11" s="12">
        <f t="shared" ref="I11:I13" si="1">H11*1.2</f>
        <v>6.8760000000000003</v>
      </c>
    </row>
    <row r="12" spans="2:9" x14ac:dyDescent="0.3">
      <c r="B12" s="15" t="s">
        <v>25</v>
      </c>
      <c r="C12" s="41">
        <f>ROUND(((($C$30-$C$31)*1.1)+14.75)/10,2)</f>
        <v>13.37</v>
      </c>
      <c r="D12" s="12">
        <f t="shared" si="0"/>
        <v>16.043999999999997</v>
      </c>
      <c r="E12" s="13"/>
      <c r="F12" s="13"/>
      <c r="G12" s="15" t="s">
        <v>29</v>
      </c>
      <c r="H12" s="41">
        <f>ROUND((($H$30-$H$31)+9.75)/10,2)</f>
        <v>6.23</v>
      </c>
      <c r="I12" s="12">
        <f t="shared" si="1"/>
        <v>7.476</v>
      </c>
    </row>
    <row r="13" spans="2:9" x14ac:dyDescent="0.3">
      <c r="B13" s="15" t="s">
        <v>26</v>
      </c>
      <c r="C13" s="41">
        <f>ROUND(((($C$30-$C$31)*1.1)+14.75)/10,2)</f>
        <v>13.37</v>
      </c>
      <c r="D13" s="12">
        <f t="shared" si="0"/>
        <v>16.043999999999997</v>
      </c>
      <c r="E13" s="13"/>
      <c r="F13" s="13"/>
      <c r="G13" s="15" t="s">
        <v>32</v>
      </c>
      <c r="H13" s="41">
        <f>ROUND((($H$30-$H$31)+9.75)/10,2)</f>
        <v>6.23</v>
      </c>
      <c r="I13" s="12">
        <f t="shared" si="1"/>
        <v>7.476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März 2025</v>
      </c>
      <c r="D26" s="52"/>
      <c r="G26" s="18" t="s">
        <v>0</v>
      </c>
      <c r="H26" s="53" t="str">
        <f ca="1">G8</f>
        <v>März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108.17304347826085</v>
      </c>
      <c r="D30" s="10" t="s">
        <v>5</v>
      </c>
      <c r="G30" s="9" t="s">
        <v>8</v>
      </c>
      <c r="H30" s="11">
        <f>I34</f>
        <v>52.574217391304344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März 2025</v>
      </c>
      <c r="H34" s="50"/>
      <c r="I34" s="37">
        <f>AVERAGE(I41:I63)</f>
        <v>52.574217391304344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März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90</v>
      </c>
      <c r="C41" s="26">
        <v>45678</v>
      </c>
      <c r="D41" s="27">
        <v>102.57</v>
      </c>
      <c r="G41" s="25"/>
      <c r="H41" s="29">
        <v>45678</v>
      </c>
      <c r="I41" s="42">
        <v>50.713000000000001</v>
      </c>
    </row>
    <row r="42" spans="2:9" x14ac:dyDescent="0.3">
      <c r="B42" s="28" t="s">
        <v>90</v>
      </c>
      <c r="C42" s="29">
        <v>45679</v>
      </c>
      <c r="D42" s="30">
        <v>101.42</v>
      </c>
      <c r="G42" s="25"/>
      <c r="H42" s="29">
        <v>45679</v>
      </c>
      <c r="I42" s="42">
        <v>49.643000000000001</v>
      </c>
    </row>
    <row r="43" spans="2:9" x14ac:dyDescent="0.3">
      <c r="B43" s="28" t="s">
        <v>90</v>
      </c>
      <c r="C43" s="29">
        <v>45680</v>
      </c>
      <c r="D43" s="30">
        <v>101.95</v>
      </c>
      <c r="G43" s="25"/>
      <c r="H43" s="29">
        <v>45680</v>
      </c>
      <c r="I43" s="42">
        <v>50.122</v>
      </c>
    </row>
    <row r="44" spans="2:9" x14ac:dyDescent="0.3">
      <c r="B44" s="28" t="s">
        <v>90</v>
      </c>
      <c r="C44" s="29">
        <v>45681</v>
      </c>
      <c r="D44" s="30">
        <v>103.04</v>
      </c>
      <c r="G44" s="25"/>
      <c r="H44" s="29">
        <v>45681</v>
      </c>
      <c r="I44" s="42">
        <v>50.787999999999997</v>
      </c>
    </row>
    <row r="45" spans="2:9" x14ac:dyDescent="0.3">
      <c r="B45" s="28" t="s">
        <v>90</v>
      </c>
      <c r="C45" s="29">
        <v>45684</v>
      </c>
      <c r="D45" s="30">
        <v>100.15</v>
      </c>
      <c r="G45" s="25"/>
      <c r="H45" s="29">
        <v>45684</v>
      </c>
      <c r="I45" s="42">
        <v>49.027000000000001</v>
      </c>
    </row>
    <row r="46" spans="2:9" x14ac:dyDescent="0.3">
      <c r="B46" s="28" t="s">
        <v>90</v>
      </c>
      <c r="C46" s="29">
        <v>45685</v>
      </c>
      <c r="D46" s="30">
        <v>101.49</v>
      </c>
      <c r="G46" s="25"/>
      <c r="H46" s="29">
        <v>45685</v>
      </c>
      <c r="I46" s="42">
        <v>49.357999999999997</v>
      </c>
    </row>
    <row r="47" spans="2:9" x14ac:dyDescent="0.3">
      <c r="B47" s="28" t="s">
        <v>90</v>
      </c>
      <c r="C47" s="29">
        <v>45686</v>
      </c>
      <c r="D47" s="30">
        <v>108.35</v>
      </c>
      <c r="G47" s="25"/>
      <c r="H47" s="29">
        <v>45686</v>
      </c>
      <c r="I47" s="42">
        <v>52.203000000000003</v>
      </c>
    </row>
    <row r="48" spans="2:9" x14ac:dyDescent="0.3">
      <c r="B48" s="28" t="s">
        <v>90</v>
      </c>
      <c r="C48" s="29">
        <v>45687</v>
      </c>
      <c r="D48" s="30">
        <v>109.76</v>
      </c>
      <c r="G48" s="25"/>
      <c r="H48" s="29">
        <v>45687</v>
      </c>
      <c r="I48" s="42">
        <v>52.570999999999998</v>
      </c>
    </row>
    <row r="49" spans="2:9" x14ac:dyDescent="0.3">
      <c r="B49" s="28" t="s">
        <v>90</v>
      </c>
      <c r="C49" s="29">
        <v>45688</v>
      </c>
      <c r="D49" s="30">
        <v>114.51</v>
      </c>
      <c r="G49" s="25"/>
      <c r="H49" s="29">
        <v>45688</v>
      </c>
      <c r="I49" s="42">
        <v>54.245000000000005</v>
      </c>
    </row>
    <row r="50" spans="2:9" x14ac:dyDescent="0.3">
      <c r="B50" s="28" t="s">
        <v>90</v>
      </c>
      <c r="C50" s="29">
        <v>45691</v>
      </c>
      <c r="D50" s="30">
        <v>113.81</v>
      </c>
      <c r="G50" s="25"/>
      <c r="H50" s="29">
        <v>45691</v>
      </c>
      <c r="I50" s="42">
        <v>54.567000000000007</v>
      </c>
    </row>
    <row r="51" spans="2:9" x14ac:dyDescent="0.3">
      <c r="B51" s="28" t="s">
        <v>90</v>
      </c>
      <c r="C51" s="29">
        <v>45692</v>
      </c>
      <c r="D51" s="30">
        <v>110.9</v>
      </c>
      <c r="G51" s="25"/>
      <c r="H51" s="29">
        <v>45692</v>
      </c>
      <c r="I51" s="42">
        <v>52.832999999999998</v>
      </c>
    </row>
    <row r="52" spans="2:9" x14ac:dyDescent="0.3">
      <c r="B52" s="28" t="s">
        <v>90</v>
      </c>
      <c r="C52" s="29">
        <v>45693</v>
      </c>
      <c r="D52" s="30">
        <v>113.55</v>
      </c>
      <c r="G52" s="25"/>
      <c r="H52" s="29">
        <v>45693</v>
      </c>
      <c r="I52" s="42">
        <v>54.265999999999998</v>
      </c>
    </row>
    <row r="53" spans="2:9" x14ac:dyDescent="0.3">
      <c r="B53" s="28" t="s">
        <v>90</v>
      </c>
      <c r="C53" s="29">
        <v>45694</v>
      </c>
      <c r="D53" s="30">
        <v>116.04</v>
      </c>
      <c r="G53" s="25"/>
      <c r="H53" s="29">
        <v>45694</v>
      </c>
      <c r="I53" s="42">
        <v>55.277000000000001</v>
      </c>
    </row>
    <row r="54" spans="2:9" x14ac:dyDescent="0.3">
      <c r="B54" s="28" t="s">
        <v>90</v>
      </c>
      <c r="C54" s="29">
        <v>45695</v>
      </c>
      <c r="D54" s="30">
        <v>117.3</v>
      </c>
      <c r="G54" s="25"/>
      <c r="H54" s="29">
        <v>45695</v>
      </c>
      <c r="I54" s="42">
        <v>56.529000000000003</v>
      </c>
    </row>
    <row r="55" spans="2:9" x14ac:dyDescent="0.3">
      <c r="B55" s="28" t="s">
        <v>90</v>
      </c>
      <c r="C55" s="29">
        <v>45698</v>
      </c>
      <c r="D55" s="30">
        <v>119.12</v>
      </c>
      <c r="G55" s="25"/>
      <c r="H55" s="29">
        <v>45698</v>
      </c>
      <c r="I55" s="42">
        <v>58.588999999999999</v>
      </c>
    </row>
    <row r="56" spans="2:9" x14ac:dyDescent="0.3">
      <c r="B56" s="28" t="s">
        <v>90</v>
      </c>
      <c r="C56" s="29">
        <v>45699</v>
      </c>
      <c r="D56" s="30">
        <v>118.75</v>
      </c>
      <c r="G56" s="25"/>
      <c r="H56" s="29">
        <v>45699</v>
      </c>
      <c r="I56" s="42">
        <v>58.755000000000003</v>
      </c>
    </row>
    <row r="57" spans="2:9" x14ac:dyDescent="0.3">
      <c r="B57" s="28" t="s">
        <v>90</v>
      </c>
      <c r="C57" s="29">
        <v>45700</v>
      </c>
      <c r="D57" s="30">
        <v>115.64</v>
      </c>
      <c r="G57" s="25" t="s">
        <v>76</v>
      </c>
      <c r="H57" s="29">
        <v>45700</v>
      </c>
      <c r="I57" s="42">
        <v>56.731000000000002</v>
      </c>
    </row>
    <row r="58" spans="2:9" x14ac:dyDescent="0.3">
      <c r="B58" s="28" t="s">
        <v>90</v>
      </c>
      <c r="C58" s="29">
        <v>45701</v>
      </c>
      <c r="D58" s="30">
        <v>107.04</v>
      </c>
      <c r="G58" s="25" t="s">
        <v>76</v>
      </c>
      <c r="H58" s="29">
        <v>45701</v>
      </c>
      <c r="I58" s="42">
        <v>52.50200000000001</v>
      </c>
    </row>
    <row r="59" spans="2:9" x14ac:dyDescent="0.3">
      <c r="B59" s="28" t="s">
        <v>90</v>
      </c>
      <c r="C59" s="29">
        <v>45702</v>
      </c>
      <c r="D59" s="30">
        <v>107.76</v>
      </c>
      <c r="G59" s="25" t="s">
        <v>76</v>
      </c>
      <c r="H59" s="29">
        <v>45702</v>
      </c>
      <c r="I59" s="42">
        <v>51.765000000000001</v>
      </c>
    </row>
    <row r="60" spans="2:9" x14ac:dyDescent="0.3">
      <c r="B60" s="28" t="s">
        <v>90</v>
      </c>
      <c r="C60" s="29">
        <v>45705</v>
      </c>
      <c r="D60" s="30">
        <v>101.24</v>
      </c>
      <c r="G60" s="25" t="s">
        <v>76</v>
      </c>
      <c r="H60" s="29">
        <v>45705</v>
      </c>
      <c r="I60" s="42">
        <v>49.473999999999997</v>
      </c>
    </row>
    <row r="61" spans="2:9" x14ac:dyDescent="0.3">
      <c r="B61" s="28" t="s">
        <v>90</v>
      </c>
      <c r="C61" s="29">
        <v>45706</v>
      </c>
      <c r="D61" s="30">
        <v>103.18</v>
      </c>
      <c r="G61" s="25" t="s">
        <v>76</v>
      </c>
      <c r="H61" s="29">
        <v>45706</v>
      </c>
      <c r="I61" s="42">
        <v>50.542000000000002</v>
      </c>
    </row>
    <row r="62" spans="2:9" x14ac:dyDescent="0.3">
      <c r="B62" s="28" t="s">
        <v>90</v>
      </c>
      <c r="C62" s="29">
        <v>45707</v>
      </c>
      <c r="D62" s="30">
        <v>101.19</v>
      </c>
      <c r="G62" s="25"/>
      <c r="H62" s="29">
        <v>45707</v>
      </c>
      <c r="I62" s="42">
        <v>49.692999999999998</v>
      </c>
    </row>
    <row r="63" spans="2:9" x14ac:dyDescent="0.3">
      <c r="B63" s="28" t="s">
        <v>90</v>
      </c>
      <c r="C63" s="29">
        <v>45708</v>
      </c>
      <c r="D63" s="30">
        <v>99.22</v>
      </c>
      <c r="G63" s="25"/>
      <c r="H63" s="29">
        <v>45708</v>
      </c>
      <c r="I63" s="42">
        <v>49.014000000000003</v>
      </c>
    </row>
    <row r="64" spans="2:9" x14ac:dyDescent="0.3">
      <c r="I64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599239AD-B0E3-4B93-996E-6F2C5AD8F044}"/>
    <hyperlink ref="B21" r:id="rId2" display="Berechnungsdetails im Preisblatt (Seite 3)" xr:uid="{B4748359-AC4E-47B1-86EE-11EAEE919507}"/>
    <hyperlink ref="G21" r:id="rId3" display="Berechnungsdetails im Preisblatt (Seite 3)" xr:uid="{5201545E-178D-4FAF-B838-7AE3B13DBCE8}"/>
    <hyperlink ref="H28:I28" r:id="rId4" display="CEGH" xr:uid="{2E2D7A21-093B-4F70-962F-140BF1A4805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F600D-FE61-404E-87B3-4566637B211B}">
  <dimension ref="B6:J64"/>
  <sheetViews>
    <sheetView topLeftCell="A7" zoomScaleNormal="100" workbookViewId="0">
      <selection activeCell="M14" sqref="M1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Februar 2025</v>
      </c>
      <c r="C8" s="74"/>
      <c r="D8" s="75"/>
      <c r="G8" s="73" t="str">
        <f ca="1">MID(CELL("dateiname",F1),FIND("]",CELL("dateiname",F1))+1,255)</f>
        <v>Februar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5.32</v>
      </c>
      <c r="I10" s="12">
        <f>H10*1.2</f>
        <v>6.3840000000000003</v>
      </c>
    </row>
    <row r="11" spans="2:9" x14ac:dyDescent="0.3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5.32</v>
      </c>
      <c r="I11" s="12">
        <f t="shared" ref="I11:I13" si="1">H11*1.2</f>
        <v>6.3840000000000003</v>
      </c>
    </row>
    <row r="12" spans="2:9" x14ac:dyDescent="0.3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5.82</v>
      </c>
      <c r="I12" s="12">
        <f t="shared" si="1"/>
        <v>6.984</v>
      </c>
    </row>
    <row r="13" spans="2:9" x14ac:dyDescent="0.3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5.82</v>
      </c>
      <c r="I13" s="12">
        <f t="shared" si="1"/>
        <v>6.984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Februar 2025</v>
      </c>
      <c r="D26" s="52"/>
      <c r="G26" s="18" t="s">
        <v>0</v>
      </c>
      <c r="H26" s="53" t="str">
        <f ca="1">G8</f>
        <v>Februar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119.77124999999999</v>
      </c>
      <c r="D30" s="10" t="s">
        <v>5</v>
      </c>
      <c r="G30" s="9" t="s">
        <v>8</v>
      </c>
      <c r="H30" s="11">
        <f>I34</f>
        <v>48.478444444444435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Februar 2025</v>
      </c>
      <c r="H34" s="50"/>
      <c r="I34" s="37">
        <f>AVERAGE(I41:I63)</f>
        <v>48.478444444444435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Februar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88</v>
      </c>
      <c r="C41" s="26">
        <v>45649</v>
      </c>
      <c r="D41" s="27">
        <v>119.77</v>
      </c>
      <c r="G41" s="25"/>
      <c r="H41" s="29">
        <v>45649</v>
      </c>
      <c r="I41" s="42">
        <v>47.142000000000003</v>
      </c>
    </row>
    <row r="42" spans="2:9" x14ac:dyDescent="0.3">
      <c r="B42" s="28" t="s">
        <v>88</v>
      </c>
      <c r="C42" s="29">
        <v>45653</v>
      </c>
      <c r="D42" s="30">
        <v>125.14</v>
      </c>
      <c r="G42" s="25"/>
      <c r="H42" s="29">
        <v>45650</v>
      </c>
      <c r="I42" s="42">
        <v>47.637</v>
      </c>
    </row>
    <row r="43" spans="2:9" x14ac:dyDescent="0.3">
      <c r="B43" s="28" t="s">
        <v>88</v>
      </c>
      <c r="C43" s="29">
        <v>45656</v>
      </c>
      <c r="D43" s="30">
        <v>123.45</v>
      </c>
      <c r="G43" s="25"/>
      <c r="H43" s="29">
        <v>45653</v>
      </c>
      <c r="I43" s="42">
        <v>49.116</v>
      </c>
    </row>
    <row r="44" spans="2:9" x14ac:dyDescent="0.3">
      <c r="B44" s="28" t="s">
        <v>88</v>
      </c>
      <c r="C44" s="29">
        <v>45659</v>
      </c>
      <c r="D44" s="30">
        <v>127.05</v>
      </c>
      <c r="G44" s="25"/>
      <c r="H44" s="29">
        <v>45656</v>
      </c>
      <c r="I44" s="42">
        <v>49.261000000000003</v>
      </c>
    </row>
    <row r="45" spans="2:9" x14ac:dyDescent="0.3">
      <c r="B45" s="28" t="s">
        <v>88</v>
      </c>
      <c r="C45" s="29">
        <v>45660</v>
      </c>
      <c r="D45" s="30">
        <v>123.62</v>
      </c>
      <c r="G45" s="25"/>
      <c r="H45" s="29">
        <v>45657</v>
      </c>
      <c r="I45" s="42">
        <v>50.372</v>
      </c>
    </row>
    <row r="46" spans="2:9" x14ac:dyDescent="0.3">
      <c r="B46" s="28" t="s">
        <v>88</v>
      </c>
      <c r="C46" s="29">
        <v>45663</v>
      </c>
      <c r="D46" s="30">
        <v>123.1</v>
      </c>
      <c r="G46" s="25"/>
      <c r="H46" s="29">
        <v>45659</v>
      </c>
      <c r="I46" s="42">
        <v>51.414000000000001</v>
      </c>
    </row>
    <row r="47" spans="2:9" x14ac:dyDescent="0.3">
      <c r="B47" s="28" t="s">
        <v>88</v>
      </c>
      <c r="C47" s="29">
        <v>45664</v>
      </c>
      <c r="D47" s="30">
        <v>121.4</v>
      </c>
      <c r="G47" s="25"/>
      <c r="H47" s="29">
        <v>45660</v>
      </c>
      <c r="I47" s="42">
        <v>50.832000000000001</v>
      </c>
    </row>
    <row r="48" spans="2:9" x14ac:dyDescent="0.3">
      <c r="B48" s="28" t="s">
        <v>88</v>
      </c>
      <c r="C48" s="29">
        <v>45665</v>
      </c>
      <c r="D48" s="30">
        <v>115.63</v>
      </c>
      <c r="G48" s="25"/>
      <c r="H48" s="29">
        <v>45663</v>
      </c>
      <c r="I48" s="42">
        <v>48.683000000000007</v>
      </c>
    </row>
    <row r="49" spans="2:9" x14ac:dyDescent="0.3">
      <c r="B49" s="28" t="s">
        <v>88</v>
      </c>
      <c r="C49" s="29">
        <v>45666</v>
      </c>
      <c r="D49" s="30">
        <v>111.99</v>
      </c>
      <c r="G49" s="25"/>
      <c r="H49" s="29">
        <v>45664</v>
      </c>
      <c r="I49" s="42">
        <v>48.822000000000003</v>
      </c>
    </row>
    <row r="50" spans="2:9" x14ac:dyDescent="0.3">
      <c r="B50" s="28" t="s">
        <v>88</v>
      </c>
      <c r="C50" s="29">
        <v>45667</v>
      </c>
      <c r="D50" s="30">
        <v>110.49</v>
      </c>
      <c r="G50" s="25"/>
      <c r="H50" s="29">
        <v>45665</v>
      </c>
      <c r="I50" s="42">
        <v>46.884</v>
      </c>
    </row>
    <row r="51" spans="2:9" x14ac:dyDescent="0.3">
      <c r="B51" s="28" t="s">
        <v>88</v>
      </c>
      <c r="C51" s="29">
        <v>45670</v>
      </c>
      <c r="D51" s="30">
        <v>119.04</v>
      </c>
      <c r="G51" s="25"/>
      <c r="H51" s="29">
        <v>45666</v>
      </c>
      <c r="I51" s="42">
        <v>46.262000000000008</v>
      </c>
    </row>
    <row r="52" spans="2:9" x14ac:dyDescent="0.3">
      <c r="B52" s="28" t="s">
        <v>88</v>
      </c>
      <c r="C52" s="29">
        <v>45671</v>
      </c>
      <c r="D52" s="30">
        <v>116.71</v>
      </c>
      <c r="G52" s="25"/>
      <c r="H52" s="29">
        <v>45667</v>
      </c>
      <c r="I52" s="42">
        <v>46.341000000000001</v>
      </c>
    </row>
    <row r="53" spans="2:9" x14ac:dyDescent="0.3">
      <c r="B53" s="28" t="s">
        <v>88</v>
      </c>
      <c r="C53" s="29">
        <v>45672</v>
      </c>
      <c r="D53" s="30">
        <v>119.26</v>
      </c>
      <c r="G53" s="25"/>
      <c r="H53" s="29">
        <v>45670</v>
      </c>
      <c r="I53" s="42">
        <v>49.52600000000001</v>
      </c>
    </row>
    <row r="54" spans="2:9" x14ac:dyDescent="0.3">
      <c r="B54" s="28" t="s">
        <v>88</v>
      </c>
      <c r="C54" s="29">
        <v>45673</v>
      </c>
      <c r="D54" s="30">
        <v>118</v>
      </c>
      <c r="G54" s="25"/>
      <c r="H54" s="29">
        <v>45671</v>
      </c>
      <c r="I54" s="42">
        <v>48.073999999999998</v>
      </c>
    </row>
    <row r="55" spans="2:9" x14ac:dyDescent="0.3">
      <c r="B55" s="28" t="s">
        <v>88</v>
      </c>
      <c r="C55" s="29">
        <v>45674</v>
      </c>
      <c r="D55" s="30">
        <v>119.2</v>
      </c>
      <c r="G55" s="25"/>
      <c r="H55" s="29">
        <v>45672</v>
      </c>
      <c r="I55" s="42">
        <v>48.078000000000003</v>
      </c>
    </row>
    <row r="56" spans="2:9" x14ac:dyDescent="0.3">
      <c r="B56" s="28" t="s">
        <v>88</v>
      </c>
      <c r="C56" s="29">
        <v>45677</v>
      </c>
      <c r="D56" s="30">
        <v>122.49</v>
      </c>
      <c r="G56" s="25"/>
      <c r="H56" s="29">
        <v>45673</v>
      </c>
      <c r="I56" s="42">
        <v>47.417000000000002</v>
      </c>
    </row>
    <row r="57" spans="2:9" x14ac:dyDescent="0.3">
      <c r="B57" s="28"/>
      <c r="C57" s="29"/>
      <c r="D57" s="30"/>
      <c r="G57" s="25" t="s">
        <v>76</v>
      </c>
      <c r="H57" s="29">
        <v>45674</v>
      </c>
      <c r="I57" s="42">
        <v>47.986000000000004</v>
      </c>
    </row>
    <row r="58" spans="2:9" x14ac:dyDescent="0.3">
      <c r="B58" s="28"/>
      <c r="C58" s="29"/>
      <c r="D58" s="30"/>
      <c r="G58" s="25" t="s">
        <v>76</v>
      </c>
      <c r="H58" s="29">
        <v>45677</v>
      </c>
      <c r="I58" s="42">
        <v>48.765000000000001</v>
      </c>
    </row>
    <row r="59" spans="2:9" x14ac:dyDescent="0.3">
      <c r="B59" s="28"/>
      <c r="C59" s="29"/>
      <c r="D59" s="30"/>
      <c r="G59" s="25" t="s">
        <v>76</v>
      </c>
      <c r="H59" s="29"/>
      <c r="I59" s="42"/>
    </row>
    <row r="60" spans="2:9" x14ac:dyDescent="0.3">
      <c r="B60" s="28"/>
      <c r="C60" s="29"/>
      <c r="D60" s="30"/>
      <c r="G60" s="25" t="s">
        <v>76</v>
      </c>
      <c r="H60" s="29"/>
      <c r="I60" s="42"/>
    </row>
    <row r="61" spans="2:9" x14ac:dyDescent="0.3">
      <c r="B61" s="28"/>
      <c r="C61" s="29"/>
      <c r="D61" s="30"/>
      <c r="G61" s="25" t="s">
        <v>76</v>
      </c>
      <c r="H61" s="29"/>
      <c r="I61" s="42"/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 t="s">
        <v>76</v>
      </c>
    </row>
    <row r="64" spans="2:9" x14ac:dyDescent="0.3">
      <c r="I64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13A066D4-D66E-4525-A128-901323F74D3C}"/>
    <hyperlink ref="B21" r:id="rId2" display="Berechnungsdetails im Preisblatt (Seite 3)" xr:uid="{1EF9EB4C-09E8-42DB-915C-A7E8C94373B8}"/>
    <hyperlink ref="G21" r:id="rId3" display="Berechnungsdetails im Preisblatt (Seite 3)" xr:uid="{DAC07C59-E53F-46EC-83AD-8722FD1A13AB}"/>
    <hyperlink ref="H28:I28" r:id="rId4" display="CEGH" xr:uid="{C860E5A9-4572-4280-A49B-F3950E45A14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J63"/>
  <sheetViews>
    <sheetView topLeftCell="A21" zoomScaleNormal="100" workbookViewId="0">
      <selection activeCell="M39" sqref="M3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Jänner 2025</v>
      </c>
      <c r="C8" s="74"/>
      <c r="D8" s="75"/>
      <c r="G8" s="73" t="str">
        <f ca="1">MID(CELL("dateiname",F1),FIND("]",CELL("dateiname",F1))+1,255)</f>
        <v>Jänner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14.33</v>
      </c>
      <c r="D10" s="12">
        <f>C10*1.2</f>
        <v>17.195999999999998</v>
      </c>
      <c r="E10" s="13"/>
      <c r="F10" s="13"/>
      <c r="G10" s="15" t="s">
        <v>31</v>
      </c>
      <c r="H10" s="41">
        <f>ROUND((($H$30-$H$31)+4.75)/10,2)</f>
        <v>5.15</v>
      </c>
      <c r="I10" s="12">
        <f>H10*1.2</f>
        <v>6.1800000000000006</v>
      </c>
    </row>
    <row r="11" spans="2:9" x14ac:dyDescent="0.3">
      <c r="B11" s="16" t="s">
        <v>24</v>
      </c>
      <c r="C11" s="41">
        <f>ROUND(((($C$30-$C$31)*1.1)+9.75)/10,2)</f>
        <v>14.33</v>
      </c>
      <c r="D11" s="12">
        <f t="shared" ref="D11:D13" si="0">C11*1.2</f>
        <v>17.195999999999998</v>
      </c>
      <c r="E11" s="13"/>
      <c r="F11" s="13"/>
      <c r="G11" s="15" t="s">
        <v>30</v>
      </c>
      <c r="H11" s="41">
        <f>ROUND((($H$30-$H$31)+4.75)/10,2)</f>
        <v>5.15</v>
      </c>
      <c r="I11" s="12">
        <f t="shared" ref="I11:I13" si="1">H11*1.2</f>
        <v>6.1800000000000006</v>
      </c>
    </row>
    <row r="12" spans="2:9" x14ac:dyDescent="0.3">
      <c r="B12" s="15" t="s">
        <v>25</v>
      </c>
      <c r="C12" s="41">
        <f>ROUND(((($C$30-$C$31)*1.1)+14.75)/10,2)</f>
        <v>14.83</v>
      </c>
      <c r="D12" s="12">
        <f t="shared" si="0"/>
        <v>17.795999999999999</v>
      </c>
      <c r="E12" s="13"/>
      <c r="F12" s="13"/>
      <c r="G12" s="15" t="s">
        <v>29</v>
      </c>
      <c r="H12" s="41">
        <f>ROUND((($H$30-$H$31)+9.75)/10,2)</f>
        <v>5.65</v>
      </c>
      <c r="I12" s="12">
        <f t="shared" si="1"/>
        <v>6.78</v>
      </c>
    </row>
    <row r="13" spans="2:9" x14ac:dyDescent="0.3">
      <c r="B13" s="15" t="s">
        <v>26</v>
      </c>
      <c r="C13" s="41">
        <f>ROUND(((($C$30-$C$31)*1.1)+14.75)/10,2)</f>
        <v>14.83</v>
      </c>
      <c r="D13" s="12">
        <f t="shared" si="0"/>
        <v>17.795999999999999</v>
      </c>
      <c r="E13" s="13"/>
      <c r="F13" s="13"/>
      <c r="G13" s="15" t="s">
        <v>32</v>
      </c>
      <c r="H13" s="41">
        <f>ROUND((($H$30-$H$31)+9.75)/10,2)</f>
        <v>5.65</v>
      </c>
      <c r="I13" s="12">
        <f t="shared" si="1"/>
        <v>6.78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Jänner 2025</v>
      </c>
      <c r="D26" s="52"/>
      <c r="G26" s="18" t="s">
        <v>0</v>
      </c>
      <c r="H26" s="53" t="str">
        <f ca="1">G8</f>
        <v>Jänner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121.44863636363634</v>
      </c>
      <c r="D30" s="10" t="s">
        <v>5</v>
      </c>
      <c r="G30" s="9" t="s">
        <v>8</v>
      </c>
      <c r="H30" s="11">
        <f>I34</f>
        <v>46.709818181818179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Jänner 2025</v>
      </c>
      <c r="H34" s="50"/>
      <c r="I34" s="37">
        <f>AVERAGE(I41:I63)</f>
        <v>46.709818181818179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Jänner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8" t="s">
        <v>87</v>
      </c>
      <c r="C41" s="26">
        <v>45617</v>
      </c>
      <c r="D41" s="27">
        <v>118.1</v>
      </c>
      <c r="G41" s="25"/>
      <c r="H41" s="29">
        <v>45617</v>
      </c>
      <c r="I41" s="42">
        <v>49.63</v>
      </c>
    </row>
    <row r="42" spans="2:9" x14ac:dyDescent="0.3">
      <c r="B42" s="28" t="s">
        <v>87</v>
      </c>
      <c r="C42" s="29">
        <v>45618</v>
      </c>
      <c r="D42" s="30">
        <v>115.61</v>
      </c>
      <c r="G42" s="25"/>
      <c r="H42" s="29">
        <v>45618</v>
      </c>
      <c r="I42" s="42">
        <v>48.43</v>
      </c>
    </row>
    <row r="43" spans="2:9" x14ac:dyDescent="0.3">
      <c r="B43" s="28" t="s">
        <v>87</v>
      </c>
      <c r="C43" s="29">
        <v>45621</v>
      </c>
      <c r="D43" s="30">
        <v>118.57</v>
      </c>
      <c r="G43" s="25"/>
      <c r="H43" s="29">
        <v>45621</v>
      </c>
      <c r="I43" s="42">
        <v>49.186999999999998</v>
      </c>
    </row>
    <row r="44" spans="2:9" x14ac:dyDescent="0.3">
      <c r="B44" s="28" t="s">
        <v>87</v>
      </c>
      <c r="C44" s="29">
        <v>45622</v>
      </c>
      <c r="D44" s="30">
        <v>118.13</v>
      </c>
      <c r="G44" s="25"/>
      <c r="H44" s="29">
        <v>45622</v>
      </c>
      <c r="I44" s="42">
        <v>48.704000000000001</v>
      </c>
    </row>
    <row r="45" spans="2:9" x14ac:dyDescent="0.3">
      <c r="B45" s="28" t="s">
        <v>87</v>
      </c>
      <c r="C45" s="29">
        <v>45623</v>
      </c>
      <c r="D45" s="30">
        <v>115.87</v>
      </c>
      <c r="G45" s="25"/>
      <c r="H45" s="29">
        <v>45623</v>
      </c>
      <c r="I45" s="42">
        <v>48.207999999999998</v>
      </c>
    </row>
    <row r="46" spans="2:9" x14ac:dyDescent="0.3">
      <c r="B46" s="28" t="s">
        <v>87</v>
      </c>
      <c r="C46" s="29">
        <v>45624</v>
      </c>
      <c r="D46" s="30">
        <v>114.68</v>
      </c>
      <c r="G46" s="25"/>
      <c r="H46" s="29">
        <v>45624</v>
      </c>
      <c r="I46" s="42">
        <v>47.612000000000002</v>
      </c>
    </row>
    <row r="47" spans="2:9" x14ac:dyDescent="0.3">
      <c r="B47" s="28" t="s">
        <v>87</v>
      </c>
      <c r="C47" s="29">
        <v>45625</v>
      </c>
      <c r="D47" s="30">
        <v>115.22</v>
      </c>
      <c r="G47" s="25"/>
      <c r="H47" s="29">
        <v>45625</v>
      </c>
      <c r="I47" s="42">
        <v>48.713999999999999</v>
      </c>
    </row>
    <row r="48" spans="2:9" x14ac:dyDescent="0.3">
      <c r="B48" s="28" t="s">
        <v>87</v>
      </c>
      <c r="C48" s="29">
        <v>45628</v>
      </c>
      <c r="D48" s="30">
        <v>119.28</v>
      </c>
      <c r="G48" s="25"/>
      <c r="H48" s="29">
        <v>45628</v>
      </c>
      <c r="I48" s="42">
        <v>49.896999999999998</v>
      </c>
    </row>
    <row r="49" spans="2:9" x14ac:dyDescent="0.3">
      <c r="B49" s="28" t="s">
        <v>87</v>
      </c>
      <c r="C49" s="29">
        <v>45629</v>
      </c>
      <c r="D49" s="30">
        <v>119.36</v>
      </c>
      <c r="G49" s="25"/>
      <c r="H49" s="29">
        <v>45629</v>
      </c>
      <c r="I49" s="42">
        <v>49.875999999999998</v>
      </c>
    </row>
    <row r="50" spans="2:9" x14ac:dyDescent="0.3">
      <c r="B50" s="28" t="s">
        <v>87</v>
      </c>
      <c r="C50" s="29">
        <v>45630</v>
      </c>
      <c r="D50" s="30">
        <v>118.35</v>
      </c>
      <c r="G50" s="25"/>
      <c r="H50" s="29">
        <v>45630</v>
      </c>
      <c r="I50" s="42">
        <v>48.220999999999997</v>
      </c>
    </row>
    <row r="51" spans="2:9" x14ac:dyDescent="0.3">
      <c r="B51" s="28" t="s">
        <v>87</v>
      </c>
      <c r="C51" s="29">
        <v>45631</v>
      </c>
      <c r="D51" s="30">
        <v>125.68</v>
      </c>
      <c r="G51" s="25"/>
      <c r="H51" s="29">
        <v>45631</v>
      </c>
      <c r="I51" s="42">
        <v>47.768000000000001</v>
      </c>
    </row>
    <row r="52" spans="2:9" x14ac:dyDescent="0.3">
      <c r="B52" s="28" t="s">
        <v>87</v>
      </c>
      <c r="C52" s="29">
        <v>45632</v>
      </c>
      <c r="D52" s="30">
        <v>119.7</v>
      </c>
      <c r="G52" s="25"/>
      <c r="H52" s="29">
        <v>45632</v>
      </c>
      <c r="I52" s="42">
        <v>47.731999999999999</v>
      </c>
    </row>
    <row r="53" spans="2:9" x14ac:dyDescent="0.3">
      <c r="B53" s="28" t="s">
        <v>87</v>
      </c>
      <c r="C53" s="29">
        <v>45635</v>
      </c>
      <c r="D53" s="30">
        <v>123.38</v>
      </c>
      <c r="G53" s="25"/>
      <c r="H53" s="29">
        <v>45635</v>
      </c>
      <c r="I53" s="42">
        <v>46.234000000000002</v>
      </c>
    </row>
    <row r="54" spans="2:9" x14ac:dyDescent="0.3">
      <c r="B54" s="28" t="s">
        <v>87</v>
      </c>
      <c r="C54" s="29">
        <v>45636</v>
      </c>
      <c r="D54" s="30">
        <v>125.5</v>
      </c>
      <c r="G54" s="25"/>
      <c r="H54" s="29">
        <v>45636</v>
      </c>
      <c r="I54" s="42">
        <v>46.926000000000002</v>
      </c>
    </row>
    <row r="55" spans="2:9" x14ac:dyDescent="0.3">
      <c r="B55" s="28" t="s">
        <v>87</v>
      </c>
      <c r="C55" s="29">
        <v>45637</v>
      </c>
      <c r="D55" s="30">
        <v>130.69</v>
      </c>
      <c r="G55" s="25"/>
      <c r="H55" s="29">
        <v>45637</v>
      </c>
      <c r="I55" s="42">
        <v>46.073</v>
      </c>
    </row>
    <row r="56" spans="2:9" x14ac:dyDescent="0.3">
      <c r="B56" s="28" t="s">
        <v>87</v>
      </c>
      <c r="C56" s="29">
        <v>45638</v>
      </c>
      <c r="D56" s="30">
        <v>127.2</v>
      </c>
      <c r="G56" s="25"/>
      <c r="H56" s="29">
        <v>45638</v>
      </c>
      <c r="I56" s="42">
        <v>44.350999999999999</v>
      </c>
    </row>
    <row r="57" spans="2:9" x14ac:dyDescent="0.3">
      <c r="B57" s="28" t="s">
        <v>87</v>
      </c>
      <c r="C57" s="29">
        <v>45639</v>
      </c>
      <c r="D57" s="30">
        <v>127.17</v>
      </c>
      <c r="G57" s="25"/>
      <c r="H57" s="29">
        <v>45639</v>
      </c>
      <c r="I57" s="42">
        <v>42.817999999999998</v>
      </c>
    </row>
    <row r="58" spans="2:9" x14ac:dyDescent="0.3">
      <c r="B58" s="28" t="s">
        <v>87</v>
      </c>
      <c r="C58" s="29">
        <v>45642</v>
      </c>
      <c r="D58" s="30">
        <v>125.69</v>
      </c>
      <c r="G58" s="25" t="s">
        <v>76</v>
      </c>
      <c r="H58" s="29">
        <v>45642</v>
      </c>
      <c r="I58" s="42">
        <v>41.881</v>
      </c>
    </row>
    <row r="59" spans="2:9" x14ac:dyDescent="0.3">
      <c r="B59" s="28" t="s">
        <v>87</v>
      </c>
      <c r="C59" s="29">
        <v>45643</v>
      </c>
      <c r="D59" s="30">
        <v>122.97</v>
      </c>
      <c r="G59" s="25" t="s">
        <v>76</v>
      </c>
      <c r="H59" s="29">
        <v>45643</v>
      </c>
      <c r="I59" s="42">
        <v>43.462000000000003</v>
      </c>
    </row>
    <row r="60" spans="2:9" x14ac:dyDescent="0.3">
      <c r="B60" s="28" t="s">
        <v>87</v>
      </c>
      <c r="C60" s="29">
        <v>45644</v>
      </c>
      <c r="D60" s="30">
        <v>121.95</v>
      </c>
      <c r="G60" s="25" t="s">
        <v>76</v>
      </c>
      <c r="H60" s="29">
        <v>45644</v>
      </c>
      <c r="I60" s="42">
        <v>42.39</v>
      </c>
    </row>
    <row r="61" spans="2:9" x14ac:dyDescent="0.3">
      <c r="B61" s="28" t="s">
        <v>87</v>
      </c>
      <c r="C61" s="29">
        <v>45645</v>
      </c>
      <c r="D61" s="30">
        <v>124.05</v>
      </c>
      <c r="G61" s="25" t="s">
        <v>76</v>
      </c>
      <c r="H61" s="29">
        <v>45645</v>
      </c>
      <c r="I61" s="42">
        <v>44.024000000000001</v>
      </c>
    </row>
    <row r="62" spans="2:9" x14ac:dyDescent="0.3">
      <c r="B62" s="28" t="s">
        <v>87</v>
      </c>
      <c r="C62" s="29">
        <v>45646</v>
      </c>
      <c r="D62" s="30">
        <v>124.72</v>
      </c>
      <c r="G62" s="25"/>
      <c r="H62" s="29">
        <v>45646</v>
      </c>
      <c r="I62" s="42">
        <v>45.478000000000002</v>
      </c>
    </row>
    <row r="63" spans="2:9" x14ac:dyDescent="0.3">
      <c r="B63" s="28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000-000000000000}"/>
    <hyperlink ref="B21" r:id="rId2" xr:uid="{00000000-0004-0000-0000-000001000000}"/>
    <hyperlink ref="G21" r:id="rId3" xr:uid="{00000000-0004-0000-0000-000002000000}"/>
    <hyperlink ref="H28:I28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J63"/>
  <sheetViews>
    <sheetView zoomScaleNormal="100" workbookViewId="0">
      <selection activeCell="L26" sqref="L2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Dezember 2024</v>
      </c>
      <c r="C8" s="74"/>
      <c r="D8" s="75"/>
      <c r="G8" s="73" t="str">
        <f ca="1">MID(CELL("dateiname",F1),FIND("]",CELL("dateiname",F1))+1,255)</f>
        <v>Dezember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12.14</v>
      </c>
      <c r="D10" s="12">
        <f>C10*1.2</f>
        <v>14.568</v>
      </c>
      <c r="E10" s="13"/>
      <c r="F10" s="13"/>
      <c r="G10" s="15" t="s">
        <v>31</v>
      </c>
      <c r="H10" s="41">
        <f>ROUND((($H$30-$H$31)+4.75)/10,2)</f>
        <v>4.82</v>
      </c>
      <c r="I10" s="12">
        <f>H10*1.2</f>
        <v>5.7839999999999998</v>
      </c>
    </row>
    <row r="11" spans="2:9" x14ac:dyDescent="0.3">
      <c r="B11" s="16" t="s">
        <v>24</v>
      </c>
      <c r="C11" s="41">
        <f>ROUND(((($C$30-$C$31)*1.1)+9.75)/10,2)</f>
        <v>12.14</v>
      </c>
      <c r="D11" s="12">
        <f t="shared" ref="D11:D13" si="0">C11*1.2</f>
        <v>14.568</v>
      </c>
      <c r="E11" s="13"/>
      <c r="F11" s="13"/>
      <c r="G11" s="15" t="s">
        <v>30</v>
      </c>
      <c r="H11" s="41">
        <f>ROUND((($H$30-$H$31)+4.75)/10,2)</f>
        <v>4.82</v>
      </c>
      <c r="I11" s="12">
        <f t="shared" ref="I11:I13" si="1">H11*1.2</f>
        <v>5.7839999999999998</v>
      </c>
    </row>
    <row r="12" spans="2:9" x14ac:dyDescent="0.3">
      <c r="B12" s="15" t="s">
        <v>25</v>
      </c>
      <c r="C12" s="41">
        <f>ROUND(((($C$30-$C$31)*1.1)+14.75)/10,2)</f>
        <v>12.64</v>
      </c>
      <c r="D12" s="12">
        <f t="shared" si="0"/>
        <v>15.167999999999999</v>
      </c>
      <c r="E12" s="13"/>
      <c r="F12" s="13"/>
      <c r="G12" s="15" t="s">
        <v>29</v>
      </c>
      <c r="H12" s="41">
        <f>ROUND((($H$30-$H$31)+9.75)/10,2)</f>
        <v>5.32</v>
      </c>
      <c r="I12" s="12">
        <f t="shared" si="1"/>
        <v>6.3840000000000003</v>
      </c>
    </row>
    <row r="13" spans="2:9" x14ac:dyDescent="0.3">
      <c r="B13" s="15" t="s">
        <v>26</v>
      </c>
      <c r="C13" s="41">
        <f>ROUND(((($C$30-$C$31)*1.1)+14.75)/10,2)</f>
        <v>12.64</v>
      </c>
      <c r="D13" s="12">
        <f t="shared" si="0"/>
        <v>15.167999999999999</v>
      </c>
      <c r="E13" s="13"/>
      <c r="F13" s="13"/>
      <c r="G13" s="15" t="s">
        <v>32</v>
      </c>
      <c r="H13" s="41">
        <f>ROUND((($H$30-$H$31)+9.75)/10,2)</f>
        <v>5.32</v>
      </c>
      <c r="I13" s="12">
        <f t="shared" si="1"/>
        <v>6.3840000000000003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Dezember 2024</v>
      </c>
      <c r="D26" s="52"/>
      <c r="G26" s="18" t="s">
        <v>0</v>
      </c>
      <c r="H26" s="53" t="str">
        <f ca="1">G8</f>
        <v>Dezember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101.47739130434783</v>
      </c>
      <c r="D30" s="10" t="s">
        <v>5</v>
      </c>
      <c r="G30" s="9" t="s">
        <v>8</v>
      </c>
      <c r="H30" s="11">
        <f>I34</f>
        <v>43.445130434782612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Dezember 2024</v>
      </c>
      <c r="H34" s="50"/>
      <c r="I34" s="37">
        <f>AVERAGE(I41:I63)</f>
        <v>43.445130434782612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Dezember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87</v>
      </c>
      <c r="C41" s="26">
        <v>45586</v>
      </c>
      <c r="D41" s="27">
        <v>89.11</v>
      </c>
      <c r="G41" s="25"/>
      <c r="H41" s="29">
        <v>45586</v>
      </c>
      <c r="I41" s="42">
        <v>40.951000000000001</v>
      </c>
    </row>
    <row r="42" spans="2:9" x14ac:dyDescent="0.3">
      <c r="B42" s="28" t="s">
        <v>87</v>
      </c>
      <c r="C42" s="29">
        <v>45587</v>
      </c>
      <c r="D42" s="30">
        <v>90.06</v>
      </c>
      <c r="G42" s="25"/>
      <c r="H42" s="29">
        <v>45587</v>
      </c>
      <c r="I42" s="42">
        <v>41.655000000000001</v>
      </c>
    </row>
    <row r="43" spans="2:9" x14ac:dyDescent="0.3">
      <c r="B43" s="28" t="s">
        <v>87</v>
      </c>
      <c r="C43" s="29">
        <v>45588</v>
      </c>
      <c r="D43" s="30">
        <v>93.48</v>
      </c>
      <c r="G43" s="25"/>
      <c r="H43" s="29">
        <v>45588</v>
      </c>
      <c r="I43" s="42">
        <v>42.338999999999999</v>
      </c>
    </row>
    <row r="44" spans="2:9" x14ac:dyDescent="0.3">
      <c r="B44" s="28" t="s">
        <v>87</v>
      </c>
      <c r="C44" s="29">
        <v>45589</v>
      </c>
      <c r="D44" s="30">
        <v>95.67</v>
      </c>
      <c r="G44" s="25"/>
      <c r="H44" s="29">
        <v>45589</v>
      </c>
      <c r="I44" s="42">
        <v>42.981999999999999</v>
      </c>
    </row>
    <row r="45" spans="2:9" x14ac:dyDescent="0.3">
      <c r="B45" s="28" t="s">
        <v>87</v>
      </c>
      <c r="C45" s="29">
        <v>45590</v>
      </c>
      <c r="D45" s="30">
        <v>98.18</v>
      </c>
      <c r="G45" s="25"/>
      <c r="H45" s="29">
        <v>45590</v>
      </c>
      <c r="I45" s="42">
        <v>44.201999999999998</v>
      </c>
    </row>
    <row r="46" spans="2:9" x14ac:dyDescent="0.3">
      <c r="B46" s="28" t="s">
        <v>87</v>
      </c>
      <c r="C46" s="29">
        <v>45593</v>
      </c>
      <c r="D46" s="30">
        <v>97.61</v>
      </c>
      <c r="G46" s="25"/>
      <c r="H46" s="29">
        <v>45593</v>
      </c>
      <c r="I46" s="42">
        <v>43.345999999999997</v>
      </c>
    </row>
    <row r="47" spans="2:9" x14ac:dyDescent="0.3">
      <c r="B47" s="28" t="s">
        <v>87</v>
      </c>
      <c r="C47" s="29">
        <v>45594</v>
      </c>
      <c r="D47" s="30">
        <v>99.72</v>
      </c>
      <c r="G47" s="25"/>
      <c r="H47" s="29">
        <v>45594</v>
      </c>
      <c r="I47" s="42">
        <v>43.843000000000004</v>
      </c>
    </row>
    <row r="48" spans="2:9" x14ac:dyDescent="0.3">
      <c r="B48" s="28" t="s">
        <v>87</v>
      </c>
      <c r="C48" s="29">
        <v>45595</v>
      </c>
      <c r="D48" s="30">
        <v>96.5</v>
      </c>
      <c r="G48" s="25"/>
      <c r="H48" s="29">
        <v>45595</v>
      </c>
      <c r="I48" s="42">
        <v>42.034999999999997</v>
      </c>
    </row>
    <row r="49" spans="2:9" x14ac:dyDescent="0.3">
      <c r="B49" s="28" t="s">
        <v>87</v>
      </c>
      <c r="C49" s="29">
        <v>45596</v>
      </c>
      <c r="D49" s="30">
        <v>93.83</v>
      </c>
      <c r="G49" s="25"/>
      <c r="H49" s="29">
        <v>45596</v>
      </c>
      <c r="I49" s="42">
        <v>41.12</v>
      </c>
    </row>
    <row r="50" spans="2:9" x14ac:dyDescent="0.3">
      <c r="B50" s="28" t="s">
        <v>87</v>
      </c>
      <c r="C50" s="29">
        <v>45597</v>
      </c>
      <c r="D50" s="30">
        <v>92.29</v>
      </c>
      <c r="G50" s="25"/>
      <c r="H50" s="29">
        <v>45597</v>
      </c>
      <c r="I50" s="42">
        <v>39.76</v>
      </c>
    </row>
    <row r="51" spans="2:9" x14ac:dyDescent="0.3">
      <c r="B51" s="28" t="s">
        <v>87</v>
      </c>
      <c r="C51" s="29">
        <v>45600</v>
      </c>
      <c r="D51" s="30">
        <v>96.97</v>
      </c>
      <c r="G51" s="25"/>
      <c r="H51" s="29">
        <v>45600</v>
      </c>
      <c r="I51" s="42">
        <v>40.651000000000003</v>
      </c>
    </row>
    <row r="52" spans="2:9" x14ac:dyDescent="0.3">
      <c r="B52" s="28" t="s">
        <v>87</v>
      </c>
      <c r="C52" s="29">
        <v>45601</v>
      </c>
      <c r="D52" s="30">
        <v>94.8</v>
      </c>
      <c r="G52" s="25"/>
      <c r="H52" s="29">
        <v>45601</v>
      </c>
      <c r="I52" s="42">
        <v>40.924999999999997</v>
      </c>
    </row>
    <row r="53" spans="2:9" x14ac:dyDescent="0.3">
      <c r="B53" s="28" t="s">
        <v>87</v>
      </c>
      <c r="C53" s="29">
        <v>45602</v>
      </c>
      <c r="D53" s="30">
        <v>95.88</v>
      </c>
      <c r="G53" s="25"/>
      <c r="H53" s="29">
        <v>45602</v>
      </c>
      <c r="I53" s="42">
        <v>40.786000000000001</v>
      </c>
    </row>
    <row r="54" spans="2:9" x14ac:dyDescent="0.3">
      <c r="B54" s="28" t="s">
        <v>87</v>
      </c>
      <c r="C54" s="29">
        <v>45603</v>
      </c>
      <c r="D54" s="30">
        <v>100.03</v>
      </c>
      <c r="G54" s="25"/>
      <c r="H54" s="29">
        <v>45603</v>
      </c>
      <c r="I54" s="42">
        <v>41.640999999999998</v>
      </c>
    </row>
    <row r="55" spans="2:9" x14ac:dyDescent="0.3">
      <c r="B55" s="28" t="s">
        <v>87</v>
      </c>
      <c r="C55" s="29">
        <v>45604</v>
      </c>
      <c r="D55" s="30">
        <v>103.43</v>
      </c>
      <c r="G55" s="25"/>
      <c r="H55" s="29">
        <v>45604</v>
      </c>
      <c r="I55" s="42">
        <v>42.915999999999997</v>
      </c>
    </row>
    <row r="56" spans="2:9" x14ac:dyDescent="0.3">
      <c r="B56" s="28" t="s">
        <v>87</v>
      </c>
      <c r="C56" s="29">
        <v>45607</v>
      </c>
      <c r="D56" s="30">
        <v>103.61</v>
      </c>
      <c r="G56" s="25"/>
      <c r="H56" s="29">
        <v>45607</v>
      </c>
      <c r="I56" s="42">
        <v>44.106999999999999</v>
      </c>
    </row>
    <row r="57" spans="2:9" x14ac:dyDescent="0.3">
      <c r="B57" s="28" t="s">
        <v>87</v>
      </c>
      <c r="C57" s="29">
        <v>45608</v>
      </c>
      <c r="D57" s="30">
        <v>105.78</v>
      </c>
      <c r="G57" s="25"/>
      <c r="H57" s="29">
        <v>45608</v>
      </c>
      <c r="I57" s="42">
        <v>44.776000000000003</v>
      </c>
    </row>
    <row r="58" spans="2:9" x14ac:dyDescent="0.3">
      <c r="B58" s="28" t="s">
        <v>87</v>
      </c>
      <c r="C58" s="29">
        <v>45609</v>
      </c>
      <c r="D58" s="30">
        <v>104.04</v>
      </c>
      <c r="G58" s="25" t="s">
        <v>76</v>
      </c>
      <c r="H58" s="29">
        <v>45609</v>
      </c>
      <c r="I58" s="42">
        <v>44.323</v>
      </c>
    </row>
    <row r="59" spans="2:9" x14ac:dyDescent="0.3">
      <c r="B59" s="28" t="s">
        <v>87</v>
      </c>
      <c r="C59" s="29">
        <v>45610</v>
      </c>
      <c r="D59" s="30">
        <v>112.14</v>
      </c>
      <c r="G59" s="25" t="s">
        <v>76</v>
      </c>
      <c r="H59" s="29">
        <v>45610</v>
      </c>
      <c r="I59" s="42">
        <v>47.222000000000001</v>
      </c>
    </row>
    <row r="60" spans="2:9" x14ac:dyDescent="0.3">
      <c r="B60" s="28" t="s">
        <v>87</v>
      </c>
      <c r="C60" s="29">
        <v>45611</v>
      </c>
      <c r="D60" s="30">
        <v>115.69</v>
      </c>
      <c r="G60" s="25" t="s">
        <v>76</v>
      </c>
      <c r="H60" s="29">
        <v>45611</v>
      </c>
      <c r="I60" s="42">
        <v>47.720999999999997</v>
      </c>
    </row>
    <row r="61" spans="2:9" x14ac:dyDescent="0.3">
      <c r="B61" s="28" t="s">
        <v>87</v>
      </c>
      <c r="C61" s="29">
        <v>45614</v>
      </c>
      <c r="D61" s="30">
        <v>119.95</v>
      </c>
      <c r="G61" s="25" t="s">
        <v>76</v>
      </c>
      <c r="H61" s="29">
        <v>45614</v>
      </c>
      <c r="I61" s="42">
        <v>47.887999999999998</v>
      </c>
    </row>
    <row r="62" spans="2:9" x14ac:dyDescent="0.3">
      <c r="B62" s="28" t="s">
        <v>87</v>
      </c>
      <c r="C62" s="29">
        <v>45615</v>
      </c>
      <c r="D62" s="30">
        <v>118.09</v>
      </c>
      <c r="G62" s="25"/>
      <c r="H62" s="29">
        <v>45615</v>
      </c>
      <c r="I62" s="42">
        <v>46.46</v>
      </c>
    </row>
    <row r="63" spans="2:9" x14ac:dyDescent="0.3">
      <c r="B63" s="28" t="s">
        <v>87</v>
      </c>
      <c r="C63" s="29">
        <v>45616</v>
      </c>
      <c r="D63" s="30">
        <v>117.12</v>
      </c>
      <c r="G63" s="25"/>
      <c r="H63" s="29">
        <v>45616</v>
      </c>
      <c r="I63" s="42">
        <v>47.588999999999999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100-000000000000}"/>
    <hyperlink ref="B21" r:id="rId2" xr:uid="{00000000-0004-0000-0100-000001000000}"/>
    <hyperlink ref="G21" r:id="rId3" xr:uid="{00000000-0004-0000-0100-000002000000}"/>
    <hyperlink ref="H28:I28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6:J63"/>
  <sheetViews>
    <sheetView zoomScaleNormal="100" workbookViewId="0">
      <selection activeCell="K9" sqref="K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November 2024</v>
      </c>
      <c r="C8" s="74"/>
      <c r="D8" s="75"/>
      <c r="G8" s="73" t="str">
        <f ca="1">MID(CELL("dateiname",F1),FIND("]",CELL("dateiname",F1))+1,255)</f>
        <v>November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11.31</v>
      </c>
      <c r="D10" s="12">
        <f>C10*1.2</f>
        <v>13.572000000000001</v>
      </c>
      <c r="E10" s="13"/>
      <c r="F10" s="13"/>
      <c r="G10" s="15" t="s">
        <v>31</v>
      </c>
      <c r="H10" s="41">
        <f>ROUND((($H$30-$H$31)+4.75)/10,2)</f>
        <v>4.46</v>
      </c>
      <c r="I10" s="12">
        <f>H10*1.2</f>
        <v>5.3519999999999994</v>
      </c>
    </row>
    <row r="11" spans="2:9" x14ac:dyDescent="0.3">
      <c r="B11" s="16" t="s">
        <v>24</v>
      </c>
      <c r="C11" s="41">
        <f>ROUND(((($C$30-$C$31)*1.1)+9.75)/10,2)</f>
        <v>11.31</v>
      </c>
      <c r="D11" s="12">
        <f t="shared" ref="D11:D13" si="0">C11*1.2</f>
        <v>13.572000000000001</v>
      </c>
      <c r="E11" s="13"/>
      <c r="F11" s="13"/>
      <c r="G11" s="15" t="s">
        <v>30</v>
      </c>
      <c r="H11" s="41">
        <f>ROUND((($H$30-$H$31)+4.75)/10,2)</f>
        <v>4.46</v>
      </c>
      <c r="I11" s="12">
        <f t="shared" ref="I11:I13" si="1">H11*1.2</f>
        <v>5.3519999999999994</v>
      </c>
    </row>
    <row r="12" spans="2:9" x14ac:dyDescent="0.3">
      <c r="B12" s="15" t="s">
        <v>25</v>
      </c>
      <c r="C12" s="41">
        <f>ROUND(((($C$30-$C$31)*1.1)+14.75)/10,2)</f>
        <v>11.81</v>
      </c>
      <c r="D12" s="12">
        <f t="shared" si="0"/>
        <v>14.172000000000001</v>
      </c>
      <c r="E12" s="13"/>
      <c r="F12" s="13"/>
      <c r="G12" s="15" t="s">
        <v>29</v>
      </c>
      <c r="H12" s="41">
        <f>ROUND((($H$30-$H$31)+9.75)/10,2)</f>
        <v>4.96</v>
      </c>
      <c r="I12" s="12">
        <f t="shared" si="1"/>
        <v>5.952</v>
      </c>
    </row>
    <row r="13" spans="2:9" x14ac:dyDescent="0.3">
      <c r="B13" s="15" t="s">
        <v>26</v>
      </c>
      <c r="C13" s="41">
        <f>ROUND(((($C$30-$C$31)*1.1)+14.75)/10,2)</f>
        <v>11.81</v>
      </c>
      <c r="D13" s="12">
        <f t="shared" si="0"/>
        <v>14.172000000000001</v>
      </c>
      <c r="E13" s="13"/>
      <c r="F13" s="13"/>
      <c r="G13" s="15" t="s">
        <v>32</v>
      </c>
      <c r="H13" s="41">
        <f>ROUND((($H$30-$H$31)+9.75)/10,2)</f>
        <v>4.96</v>
      </c>
      <c r="I13" s="12">
        <f t="shared" si="1"/>
        <v>5.952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November 2024</v>
      </c>
      <c r="D26" s="52"/>
      <c r="G26" s="18" t="s">
        <v>0</v>
      </c>
      <c r="H26" s="53" t="str">
        <f ca="1">G8</f>
        <v>November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93.965000000000003</v>
      </c>
      <c r="D30" s="10" t="s">
        <v>5</v>
      </c>
      <c r="G30" s="9" t="s">
        <v>8</v>
      </c>
      <c r="H30" s="11">
        <f>I34</f>
        <v>39.863350000000011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November 2024</v>
      </c>
      <c r="H34" s="50"/>
      <c r="I34" s="37">
        <f>AVERAGE(I41:I63)</f>
        <v>39.863350000000011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November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86</v>
      </c>
      <c r="C41" s="26">
        <v>45558</v>
      </c>
      <c r="D41" s="27">
        <v>96.36</v>
      </c>
      <c r="G41" s="25"/>
      <c r="H41" s="29">
        <v>45558</v>
      </c>
      <c r="I41" s="42">
        <v>38.128</v>
      </c>
    </row>
    <row r="42" spans="2:9" x14ac:dyDescent="0.3">
      <c r="B42" s="28" t="s">
        <v>86</v>
      </c>
      <c r="C42" s="29">
        <v>45559</v>
      </c>
      <c r="D42" s="30">
        <v>93.15</v>
      </c>
      <c r="G42" s="25"/>
      <c r="H42" s="29">
        <v>45559</v>
      </c>
      <c r="I42" s="42">
        <v>37.901000000000003</v>
      </c>
    </row>
    <row r="43" spans="2:9" x14ac:dyDescent="0.3">
      <c r="B43" s="28" t="s">
        <v>86</v>
      </c>
      <c r="C43" s="29">
        <v>45560</v>
      </c>
      <c r="D43" s="30">
        <v>97.55</v>
      </c>
      <c r="G43" s="25"/>
      <c r="H43" s="29">
        <v>45560</v>
      </c>
      <c r="I43" s="42">
        <v>39.097000000000001</v>
      </c>
    </row>
    <row r="44" spans="2:9" x14ac:dyDescent="0.3">
      <c r="B44" s="28" t="s">
        <v>86</v>
      </c>
      <c r="C44" s="29">
        <v>45561</v>
      </c>
      <c r="D44" s="30">
        <v>97.33</v>
      </c>
      <c r="G44" s="25"/>
      <c r="H44" s="29">
        <v>45561</v>
      </c>
      <c r="I44" s="42">
        <v>39.305999999999997</v>
      </c>
    </row>
    <row r="45" spans="2:9" x14ac:dyDescent="0.3">
      <c r="B45" s="28" t="s">
        <v>86</v>
      </c>
      <c r="C45" s="29">
        <v>45562</v>
      </c>
      <c r="D45" s="30">
        <v>98.38</v>
      </c>
      <c r="G45" s="25"/>
      <c r="H45" s="29">
        <v>45562</v>
      </c>
      <c r="I45" s="42">
        <v>39.408999999999999</v>
      </c>
    </row>
    <row r="46" spans="2:9" x14ac:dyDescent="0.3">
      <c r="B46" s="28" t="s">
        <v>86</v>
      </c>
      <c r="C46" s="29">
        <v>45565</v>
      </c>
      <c r="D46" s="30">
        <v>96.61</v>
      </c>
      <c r="G46" s="25"/>
      <c r="H46" s="29">
        <v>45565</v>
      </c>
      <c r="I46" s="42">
        <v>40.045999999999999</v>
      </c>
    </row>
    <row r="47" spans="2:9" x14ac:dyDescent="0.3">
      <c r="B47" s="28" t="s">
        <v>86</v>
      </c>
      <c r="C47" s="29">
        <v>45566</v>
      </c>
      <c r="D47" s="30">
        <v>94.06</v>
      </c>
      <c r="G47" s="25"/>
      <c r="H47" s="29">
        <v>45566</v>
      </c>
      <c r="I47" s="42">
        <v>40.247999999999998</v>
      </c>
    </row>
    <row r="48" spans="2:9" x14ac:dyDescent="0.3">
      <c r="B48" s="28" t="s">
        <v>86</v>
      </c>
      <c r="C48" s="29">
        <v>45567</v>
      </c>
      <c r="D48" s="30">
        <v>92.92</v>
      </c>
      <c r="G48" s="25"/>
      <c r="H48" s="29">
        <v>45567</v>
      </c>
      <c r="I48" s="42">
        <v>39.689</v>
      </c>
    </row>
    <row r="49" spans="2:9" x14ac:dyDescent="0.3">
      <c r="B49" s="28" t="s">
        <v>86</v>
      </c>
      <c r="C49" s="29">
        <v>45568</v>
      </c>
      <c r="D49" s="30">
        <v>92.81</v>
      </c>
      <c r="G49" s="25"/>
      <c r="H49" s="29">
        <v>45568</v>
      </c>
      <c r="I49" s="42">
        <v>40.552</v>
      </c>
    </row>
    <row r="50" spans="2:9" x14ac:dyDescent="0.3">
      <c r="B50" s="28" t="s">
        <v>86</v>
      </c>
      <c r="C50" s="29">
        <v>45569</v>
      </c>
      <c r="D50" s="30">
        <v>94.77</v>
      </c>
      <c r="G50" s="25"/>
      <c r="H50" s="29">
        <v>45569</v>
      </c>
      <c r="I50" s="42">
        <v>41.710999999999999</v>
      </c>
    </row>
    <row r="51" spans="2:9" x14ac:dyDescent="0.3">
      <c r="B51" s="28" t="s">
        <v>86</v>
      </c>
      <c r="C51" s="29">
        <v>45572</v>
      </c>
      <c r="D51" s="30">
        <v>91.57</v>
      </c>
      <c r="G51" s="25"/>
      <c r="H51" s="29">
        <v>45572</v>
      </c>
      <c r="I51" s="42">
        <v>40.814</v>
      </c>
    </row>
    <row r="52" spans="2:9" x14ac:dyDescent="0.3">
      <c r="B52" s="28" t="s">
        <v>86</v>
      </c>
      <c r="C52" s="29">
        <v>45573</v>
      </c>
      <c r="D52" s="30">
        <v>90.18</v>
      </c>
      <c r="G52" s="25"/>
      <c r="H52" s="29">
        <v>45573</v>
      </c>
      <c r="I52" s="42">
        <v>39.564999999999998</v>
      </c>
    </row>
    <row r="53" spans="2:9" x14ac:dyDescent="0.3">
      <c r="B53" s="28" t="s">
        <v>86</v>
      </c>
      <c r="C53" s="29">
        <v>45574</v>
      </c>
      <c r="D53" s="30">
        <v>90.68</v>
      </c>
      <c r="G53" s="25"/>
      <c r="H53" s="29">
        <v>45574</v>
      </c>
      <c r="I53" s="42">
        <v>38.866</v>
      </c>
    </row>
    <row r="54" spans="2:9" x14ac:dyDescent="0.3">
      <c r="B54" s="28" t="s">
        <v>86</v>
      </c>
      <c r="C54" s="29">
        <v>45575</v>
      </c>
      <c r="D54" s="30">
        <v>94.56</v>
      </c>
      <c r="G54" s="25"/>
      <c r="H54" s="29">
        <v>45575</v>
      </c>
      <c r="I54" s="42">
        <v>40.541000000000004</v>
      </c>
    </row>
    <row r="55" spans="2:9" x14ac:dyDescent="0.3">
      <c r="B55" s="28" t="s">
        <v>86</v>
      </c>
      <c r="C55" s="29">
        <v>45576</v>
      </c>
      <c r="D55" s="30">
        <v>93.12</v>
      </c>
      <c r="G55" s="25"/>
      <c r="H55" s="29">
        <v>45576</v>
      </c>
      <c r="I55" s="42">
        <v>40.162000000000006</v>
      </c>
    </row>
    <row r="56" spans="2:9" x14ac:dyDescent="0.3">
      <c r="B56" s="28" t="s">
        <v>86</v>
      </c>
      <c r="C56" s="29">
        <v>45579</v>
      </c>
      <c r="D56" s="30">
        <v>96.22</v>
      </c>
      <c r="G56" s="25"/>
      <c r="H56" s="29">
        <v>45579</v>
      </c>
      <c r="I56" s="42">
        <v>40.847999999999999</v>
      </c>
    </row>
    <row r="57" spans="2:9" x14ac:dyDescent="0.3">
      <c r="B57" s="28" t="s">
        <v>86</v>
      </c>
      <c r="C57" s="29">
        <v>45580</v>
      </c>
      <c r="D57" s="30">
        <v>95.09</v>
      </c>
      <c r="G57" s="25"/>
      <c r="H57" s="29">
        <v>45580</v>
      </c>
      <c r="I57" s="42">
        <v>40.447000000000003</v>
      </c>
    </row>
    <row r="58" spans="2:9" x14ac:dyDescent="0.3">
      <c r="B58" s="28" t="s">
        <v>86</v>
      </c>
      <c r="C58" s="29">
        <v>45581</v>
      </c>
      <c r="D58" s="30">
        <v>91.68</v>
      </c>
      <c r="G58" s="25" t="s">
        <v>76</v>
      </c>
      <c r="H58" s="29">
        <v>45581</v>
      </c>
      <c r="I58" s="42">
        <v>40.005000000000003</v>
      </c>
    </row>
    <row r="59" spans="2:9" x14ac:dyDescent="0.3">
      <c r="B59" s="28" t="s">
        <v>86</v>
      </c>
      <c r="C59" s="29">
        <v>45582</v>
      </c>
      <c r="D59" s="30">
        <v>91.75</v>
      </c>
      <c r="G59" s="25" t="s">
        <v>76</v>
      </c>
      <c r="H59" s="29">
        <v>45582</v>
      </c>
      <c r="I59" s="42">
        <v>40.244</v>
      </c>
    </row>
    <row r="60" spans="2:9" x14ac:dyDescent="0.3">
      <c r="B60" s="28" t="s">
        <v>86</v>
      </c>
      <c r="C60" s="29">
        <v>45583</v>
      </c>
      <c r="D60" s="30">
        <v>90.51</v>
      </c>
      <c r="G60" s="25" t="s">
        <v>76</v>
      </c>
      <c r="H60" s="29">
        <v>45583</v>
      </c>
      <c r="I60" s="42">
        <v>39.688000000000002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200-000000000000}"/>
    <hyperlink ref="B21" r:id="rId2" xr:uid="{00000000-0004-0000-0200-000001000000}"/>
    <hyperlink ref="G21" r:id="rId3" xr:uid="{00000000-0004-0000-0200-000002000000}"/>
    <hyperlink ref="H28:I28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6:J63"/>
  <sheetViews>
    <sheetView topLeftCell="A31" zoomScaleNormal="100" workbookViewId="0">
      <selection activeCell="C51" sqref="C5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Oktober 2024</v>
      </c>
      <c r="C8" s="74"/>
      <c r="D8" s="75"/>
      <c r="G8" s="73" t="str">
        <f ca="1">MID(CELL("dateiname",F1),FIND("]",CELL("dateiname",F1))+1,255)</f>
        <v>Oktober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10.88</v>
      </c>
      <c r="D10" s="12">
        <f>C10*1.2</f>
        <v>13.056000000000001</v>
      </c>
      <c r="E10" s="13"/>
      <c r="F10" s="13"/>
      <c r="G10" s="15" t="s">
        <v>31</v>
      </c>
      <c r="H10" s="41">
        <f>ROUND((($H$30-$H$31)+4.75)/10,2)</f>
        <v>4.3</v>
      </c>
      <c r="I10" s="12">
        <f>H10*1.2</f>
        <v>5.1599999999999993</v>
      </c>
    </row>
    <row r="11" spans="2:9" x14ac:dyDescent="0.3">
      <c r="B11" s="16" t="s">
        <v>24</v>
      </c>
      <c r="C11" s="41">
        <f>ROUND(((($C$30-$C$31)*1.1)+9.75)/10,2)</f>
        <v>10.88</v>
      </c>
      <c r="D11" s="12">
        <f t="shared" ref="D11:D13" si="0">C11*1.2</f>
        <v>13.056000000000001</v>
      </c>
      <c r="E11" s="13"/>
      <c r="F11" s="13"/>
      <c r="G11" s="15" t="s">
        <v>30</v>
      </c>
      <c r="H11" s="41">
        <f>ROUND((($H$30-$H$31)+4.75)/10,2)</f>
        <v>4.3</v>
      </c>
      <c r="I11" s="12">
        <f t="shared" ref="I11:I13" si="1">H11*1.2</f>
        <v>5.1599999999999993</v>
      </c>
    </row>
    <row r="12" spans="2:9" x14ac:dyDescent="0.3">
      <c r="B12" s="15" t="s">
        <v>25</v>
      </c>
      <c r="C12" s="41">
        <f>ROUND(((($C$30-$C$31)*1.1)+14.75)/10,2)</f>
        <v>11.38</v>
      </c>
      <c r="D12" s="12">
        <f t="shared" si="0"/>
        <v>13.656000000000001</v>
      </c>
      <c r="E12" s="13"/>
      <c r="F12" s="13"/>
      <c r="G12" s="15" t="s">
        <v>29</v>
      </c>
      <c r="H12" s="41">
        <f>ROUND((($H$30-$H$31)+9.75)/10,2)</f>
        <v>4.8</v>
      </c>
      <c r="I12" s="12">
        <f t="shared" si="1"/>
        <v>5.76</v>
      </c>
    </row>
    <row r="13" spans="2:9" x14ac:dyDescent="0.3">
      <c r="B13" s="15" t="s">
        <v>26</v>
      </c>
      <c r="C13" s="41">
        <f>ROUND(((($C$30-$C$31)*1.1)+14.75)/10,2)</f>
        <v>11.38</v>
      </c>
      <c r="D13" s="12">
        <f t="shared" si="0"/>
        <v>13.656000000000001</v>
      </c>
      <c r="E13" s="13"/>
      <c r="F13" s="13"/>
      <c r="G13" s="15" t="s">
        <v>32</v>
      </c>
      <c r="H13" s="41">
        <f>ROUND((($H$30-$H$31)+9.75)/10,2)</f>
        <v>4.8</v>
      </c>
      <c r="I13" s="12">
        <f t="shared" si="1"/>
        <v>5.76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Oktober 2024</v>
      </c>
      <c r="D26" s="52"/>
      <c r="G26" s="18" t="s">
        <v>0</v>
      </c>
      <c r="H26" s="53" t="str">
        <f ca="1">G8</f>
        <v>Oktober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90.013478260869576</v>
      </c>
      <c r="D30" s="10" t="s">
        <v>5</v>
      </c>
      <c r="G30" s="9" t="s">
        <v>8</v>
      </c>
      <c r="H30" s="11">
        <f>I34</f>
        <v>38.223217391304345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Oktober 2024</v>
      </c>
      <c r="H34" s="50"/>
      <c r="I34" s="37">
        <f>AVERAGE(I41:I63)</f>
        <v>38.223217391304345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Oktober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85</v>
      </c>
      <c r="C41" s="26">
        <v>45525</v>
      </c>
      <c r="D41" s="27">
        <v>98.19</v>
      </c>
      <c r="G41" s="25"/>
      <c r="H41" s="29">
        <v>45525</v>
      </c>
      <c r="I41" s="42">
        <v>39.323</v>
      </c>
    </row>
    <row r="42" spans="2:9" x14ac:dyDescent="0.3">
      <c r="B42" s="25" t="s">
        <v>85</v>
      </c>
      <c r="C42" s="29">
        <v>45526</v>
      </c>
      <c r="D42" s="30">
        <v>94.9</v>
      </c>
      <c r="G42" s="25"/>
      <c r="H42" s="29">
        <v>45526</v>
      </c>
      <c r="I42" s="42">
        <v>38.840000000000003</v>
      </c>
    </row>
    <row r="43" spans="2:9" x14ac:dyDescent="0.3">
      <c r="B43" s="25" t="s">
        <v>85</v>
      </c>
      <c r="C43" s="29">
        <v>45527</v>
      </c>
      <c r="D43" s="30">
        <v>95.2</v>
      </c>
      <c r="G43" s="25"/>
      <c r="H43" s="29">
        <v>45527</v>
      </c>
      <c r="I43" s="42">
        <v>39.086000000000006</v>
      </c>
    </row>
    <row r="44" spans="2:9" x14ac:dyDescent="0.3">
      <c r="B44" s="25" t="s">
        <v>85</v>
      </c>
      <c r="C44" s="29">
        <v>45530</v>
      </c>
      <c r="D44" s="30">
        <v>96.13</v>
      </c>
      <c r="G44" s="25"/>
      <c r="H44" s="29">
        <v>45530</v>
      </c>
      <c r="I44" s="42">
        <v>39.790999999999997</v>
      </c>
    </row>
    <row r="45" spans="2:9" x14ac:dyDescent="0.3">
      <c r="B45" s="25" t="s">
        <v>85</v>
      </c>
      <c r="C45" s="29">
        <v>45531</v>
      </c>
      <c r="D45" s="30">
        <v>99.38</v>
      </c>
      <c r="G45" s="25"/>
      <c r="H45" s="29">
        <v>45531</v>
      </c>
      <c r="I45" s="42">
        <v>40.826000000000001</v>
      </c>
    </row>
    <row r="46" spans="2:9" x14ac:dyDescent="0.3">
      <c r="B46" s="25" t="s">
        <v>85</v>
      </c>
      <c r="C46" s="29">
        <v>45532</v>
      </c>
      <c r="D46" s="30">
        <v>97.66</v>
      </c>
      <c r="G46" s="25"/>
      <c r="H46" s="29">
        <v>45532</v>
      </c>
      <c r="I46" s="42">
        <v>40.491999999999997</v>
      </c>
    </row>
    <row r="47" spans="2:9" x14ac:dyDescent="0.3">
      <c r="B47" s="25" t="s">
        <v>85</v>
      </c>
      <c r="C47" s="29">
        <v>45533</v>
      </c>
      <c r="D47" s="30">
        <v>96.97</v>
      </c>
      <c r="G47" s="25"/>
      <c r="H47" s="29">
        <v>45533</v>
      </c>
      <c r="I47" s="42">
        <v>40.716000000000001</v>
      </c>
    </row>
    <row r="48" spans="2:9" x14ac:dyDescent="0.3">
      <c r="B48" s="25" t="s">
        <v>85</v>
      </c>
      <c r="C48" s="29">
        <v>45534</v>
      </c>
      <c r="D48" s="30">
        <v>97.23</v>
      </c>
      <c r="G48" s="25"/>
      <c r="H48" s="29">
        <v>45534</v>
      </c>
      <c r="I48" s="42">
        <v>41.499000000000002</v>
      </c>
    </row>
    <row r="49" spans="2:9" x14ac:dyDescent="0.3">
      <c r="B49" s="25" t="s">
        <v>85</v>
      </c>
      <c r="C49" s="29">
        <v>45537</v>
      </c>
      <c r="D49" s="30">
        <v>95.14</v>
      </c>
      <c r="G49" s="25"/>
      <c r="H49" s="29">
        <v>45537</v>
      </c>
      <c r="I49" s="42">
        <v>40.368000000000002</v>
      </c>
    </row>
    <row r="50" spans="2:9" x14ac:dyDescent="0.3">
      <c r="B50" s="25" t="s">
        <v>85</v>
      </c>
      <c r="C50" s="29">
        <v>45538</v>
      </c>
      <c r="D50" s="30">
        <v>91.42</v>
      </c>
      <c r="G50" s="25"/>
      <c r="H50" s="29">
        <v>45538</v>
      </c>
      <c r="I50" s="42">
        <v>38.993000000000002</v>
      </c>
    </row>
    <row r="51" spans="2:9" x14ac:dyDescent="0.3">
      <c r="B51" s="25" t="s">
        <v>85</v>
      </c>
      <c r="C51" s="29">
        <v>45539</v>
      </c>
      <c r="D51" s="30">
        <v>89.17</v>
      </c>
      <c r="G51" s="25"/>
      <c r="H51" s="29">
        <v>45539</v>
      </c>
      <c r="I51" s="42">
        <v>37.57</v>
      </c>
    </row>
    <row r="52" spans="2:9" x14ac:dyDescent="0.3">
      <c r="B52" s="25" t="s">
        <v>85</v>
      </c>
      <c r="C52" s="29">
        <v>45540</v>
      </c>
      <c r="D52" s="30">
        <v>88.52</v>
      </c>
      <c r="G52" s="25"/>
      <c r="H52" s="29">
        <v>45540</v>
      </c>
      <c r="I52" s="42">
        <v>37.927</v>
      </c>
    </row>
    <row r="53" spans="2:9" x14ac:dyDescent="0.3">
      <c r="B53" s="25" t="s">
        <v>85</v>
      </c>
      <c r="C53" s="29">
        <v>45541</v>
      </c>
      <c r="D53" s="30">
        <v>89.45</v>
      </c>
      <c r="G53" s="25"/>
      <c r="H53" s="29">
        <v>45541</v>
      </c>
      <c r="I53" s="42">
        <v>38.128999999999998</v>
      </c>
    </row>
    <row r="54" spans="2:9" x14ac:dyDescent="0.3">
      <c r="B54" s="25" t="s">
        <v>85</v>
      </c>
      <c r="C54" s="29">
        <v>45544</v>
      </c>
      <c r="D54" s="30">
        <v>90.68</v>
      </c>
      <c r="G54" s="25"/>
      <c r="H54" s="29">
        <v>45544</v>
      </c>
      <c r="I54" s="42">
        <v>38.980000000000004</v>
      </c>
    </row>
    <row r="55" spans="2:9" x14ac:dyDescent="0.3">
      <c r="B55" s="25" t="s">
        <v>85</v>
      </c>
      <c r="C55" s="29">
        <v>45545</v>
      </c>
      <c r="D55" s="30">
        <v>86.62</v>
      </c>
      <c r="G55" s="25"/>
      <c r="H55" s="29">
        <v>45545</v>
      </c>
      <c r="I55" s="42">
        <v>36.826999999999998</v>
      </c>
    </row>
    <row r="56" spans="2:9" x14ac:dyDescent="0.3">
      <c r="B56" s="25" t="s">
        <v>85</v>
      </c>
      <c r="C56" s="29">
        <v>45546</v>
      </c>
      <c r="D56" s="30">
        <v>87.07</v>
      </c>
      <c r="G56" s="25"/>
      <c r="H56" s="29">
        <v>45546</v>
      </c>
      <c r="I56" s="42">
        <v>37.67</v>
      </c>
    </row>
    <row r="57" spans="2:9" x14ac:dyDescent="0.3">
      <c r="B57" s="25" t="s">
        <v>85</v>
      </c>
      <c r="C57" s="29">
        <v>45547</v>
      </c>
      <c r="D57" s="30">
        <v>84.71</v>
      </c>
      <c r="G57" s="25"/>
      <c r="H57" s="29">
        <v>45547</v>
      </c>
      <c r="I57" s="42">
        <v>36.405999999999999</v>
      </c>
    </row>
    <row r="58" spans="2:9" x14ac:dyDescent="0.3">
      <c r="B58" s="25" t="s">
        <v>85</v>
      </c>
      <c r="C58" s="29">
        <v>45548</v>
      </c>
      <c r="D58" s="30">
        <v>84.19</v>
      </c>
      <c r="G58" s="25" t="s">
        <v>76</v>
      </c>
      <c r="H58" s="29">
        <v>45548</v>
      </c>
      <c r="I58" s="42">
        <v>36.853999999999999</v>
      </c>
    </row>
    <row r="59" spans="2:9" x14ac:dyDescent="0.3">
      <c r="B59" s="25" t="s">
        <v>85</v>
      </c>
      <c r="C59" s="29">
        <v>45551</v>
      </c>
      <c r="D59" s="30">
        <v>80.52</v>
      </c>
      <c r="G59" s="25" t="s">
        <v>76</v>
      </c>
      <c r="H59" s="29">
        <v>45551</v>
      </c>
      <c r="I59" s="42">
        <v>35.322000000000003</v>
      </c>
    </row>
    <row r="60" spans="2:9" x14ac:dyDescent="0.3">
      <c r="B60" s="25" t="s">
        <v>85</v>
      </c>
      <c r="C60" s="29">
        <v>45552</v>
      </c>
      <c r="D60" s="30">
        <v>83.82</v>
      </c>
      <c r="G60" s="25" t="s">
        <v>76</v>
      </c>
      <c r="H60" s="29">
        <v>45552</v>
      </c>
      <c r="I60" s="42">
        <v>36.823999999999998</v>
      </c>
    </row>
    <row r="61" spans="2:9" x14ac:dyDescent="0.3">
      <c r="B61" s="25" t="s">
        <v>85</v>
      </c>
      <c r="C61" s="29">
        <v>45553</v>
      </c>
      <c r="D61" s="30">
        <v>82.07</v>
      </c>
      <c r="G61" s="25" t="s">
        <v>76</v>
      </c>
      <c r="H61" s="29">
        <v>45553</v>
      </c>
      <c r="I61" s="42">
        <v>36.613</v>
      </c>
    </row>
    <row r="62" spans="2:9" x14ac:dyDescent="0.3">
      <c r="B62" s="25" t="s">
        <v>85</v>
      </c>
      <c r="C62" s="29">
        <v>45554</v>
      </c>
      <c r="D62" s="30">
        <v>79.5</v>
      </c>
      <c r="G62" s="25"/>
      <c r="H62" s="29">
        <v>45554</v>
      </c>
      <c r="I62" s="42">
        <v>34.597000000000001</v>
      </c>
    </row>
    <row r="63" spans="2:9" x14ac:dyDescent="0.3">
      <c r="B63" s="25" t="s">
        <v>85</v>
      </c>
      <c r="C63" s="29">
        <v>45555</v>
      </c>
      <c r="D63" s="30">
        <v>81.77</v>
      </c>
      <c r="G63" s="25"/>
      <c r="H63" s="29">
        <v>45555</v>
      </c>
      <c r="I63" s="42">
        <v>35.481000000000009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300-000000000000}"/>
    <hyperlink ref="B21" r:id="rId2" xr:uid="{00000000-0004-0000-0300-000001000000}"/>
    <hyperlink ref="G21" r:id="rId3" xr:uid="{00000000-0004-0000-0300-000002000000}"/>
    <hyperlink ref="H28:I28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J63"/>
  <sheetViews>
    <sheetView topLeftCell="A7" zoomScaleNormal="100" workbookViewId="0">
      <selection activeCell="O57" sqref="O5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September 2024</v>
      </c>
      <c r="C8" s="74"/>
      <c r="D8" s="75"/>
      <c r="G8" s="73" t="str">
        <f ca="1">MID(CELL("dateiname",F1),FIND("]",CELL("dateiname",F1))+1,255)</f>
        <v>September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10.38</v>
      </c>
      <c r="D10" s="12">
        <f>C10*1.2</f>
        <v>12.456000000000001</v>
      </c>
      <c r="E10" s="13"/>
      <c r="F10" s="13"/>
      <c r="G10" s="15" t="s">
        <v>31</v>
      </c>
      <c r="H10" s="41">
        <f>ROUND((($H$30-$H$31)+4.75)/10,2)</f>
        <v>4.3099999999999996</v>
      </c>
      <c r="I10" s="12">
        <f>H10*1.2</f>
        <v>5.1719999999999997</v>
      </c>
    </row>
    <row r="11" spans="2:9" x14ac:dyDescent="0.3">
      <c r="B11" s="16" t="s">
        <v>24</v>
      </c>
      <c r="C11" s="41">
        <f>ROUND(((($C$30-$C$31)*1.1)+9.75)/10,2)</f>
        <v>10.38</v>
      </c>
      <c r="D11" s="12">
        <f t="shared" ref="D11:D13" si="0">C11*1.2</f>
        <v>12.456000000000001</v>
      </c>
      <c r="E11" s="13"/>
      <c r="F11" s="13"/>
      <c r="G11" s="15" t="s">
        <v>30</v>
      </c>
      <c r="H11" s="41">
        <f>ROUND((($H$30-$H$31)+4.75)/10,2)</f>
        <v>4.3099999999999996</v>
      </c>
      <c r="I11" s="12">
        <f t="shared" ref="I11:I13" si="1">H11*1.2</f>
        <v>5.1719999999999997</v>
      </c>
    </row>
    <row r="12" spans="2:9" x14ac:dyDescent="0.3">
      <c r="B12" s="15" t="s">
        <v>25</v>
      </c>
      <c r="C12" s="41">
        <f>ROUND(((($C$30-$C$31)*1.1)+14.75)/10,2)</f>
        <v>10.88</v>
      </c>
      <c r="D12" s="12">
        <f t="shared" si="0"/>
        <v>13.056000000000001</v>
      </c>
      <c r="E12" s="13"/>
      <c r="F12" s="13"/>
      <c r="G12" s="15" t="s">
        <v>29</v>
      </c>
      <c r="H12" s="41">
        <f>ROUND((($H$30-$H$31)+9.75)/10,2)</f>
        <v>4.8099999999999996</v>
      </c>
      <c r="I12" s="12">
        <f t="shared" si="1"/>
        <v>5.7719999999999994</v>
      </c>
    </row>
    <row r="13" spans="2:9" x14ac:dyDescent="0.3">
      <c r="B13" s="15" t="s">
        <v>26</v>
      </c>
      <c r="C13" s="41">
        <f>ROUND(((($C$30-$C$31)*1.1)+14.75)/10,2)</f>
        <v>10.88</v>
      </c>
      <c r="D13" s="12">
        <f t="shared" si="0"/>
        <v>13.056000000000001</v>
      </c>
      <c r="E13" s="13"/>
      <c r="F13" s="13"/>
      <c r="G13" s="15" t="s">
        <v>32</v>
      </c>
      <c r="H13" s="41">
        <f>ROUND((($H$30-$H$31)+9.75)/10,2)</f>
        <v>4.8099999999999996</v>
      </c>
      <c r="I13" s="12">
        <f t="shared" si="1"/>
        <v>5.7719999999999994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September 2024</v>
      </c>
      <c r="D26" s="52"/>
      <c r="G26" s="18" t="s">
        <v>0</v>
      </c>
      <c r="H26" s="53" t="str">
        <f ca="1">G8</f>
        <v>September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85.495909090909109</v>
      </c>
      <c r="D30" s="10" t="s">
        <v>5</v>
      </c>
      <c r="G30" s="9" t="s">
        <v>8</v>
      </c>
      <c r="H30" s="11">
        <f>I34</f>
        <v>38.348272727272729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September 2024</v>
      </c>
      <c r="H34" s="50"/>
      <c r="I34" s="37">
        <f>AVERAGE(I41:I63)</f>
        <v>38.348272727272729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September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84</v>
      </c>
      <c r="C41" s="26">
        <v>45495</v>
      </c>
      <c r="D41" s="27">
        <v>75.58</v>
      </c>
      <c r="G41" s="25"/>
      <c r="H41" s="29">
        <v>45495</v>
      </c>
      <c r="I41" s="42">
        <v>33.869999999999997</v>
      </c>
    </row>
    <row r="42" spans="2:9" x14ac:dyDescent="0.3">
      <c r="B42" s="28" t="s">
        <v>84</v>
      </c>
      <c r="C42" s="29">
        <v>45496</v>
      </c>
      <c r="D42" s="30">
        <v>76.099999999999994</v>
      </c>
      <c r="G42" s="25"/>
      <c r="H42" s="29">
        <v>45496</v>
      </c>
      <c r="I42" s="42">
        <v>33.701000000000001</v>
      </c>
    </row>
    <row r="43" spans="2:9" x14ac:dyDescent="0.3">
      <c r="B43" s="28" t="s">
        <v>84</v>
      </c>
      <c r="C43" s="29">
        <v>45497</v>
      </c>
      <c r="D43" s="30">
        <v>78.91</v>
      </c>
      <c r="G43" s="25"/>
      <c r="H43" s="29">
        <v>45497</v>
      </c>
      <c r="I43" s="42">
        <v>34.713999999999999</v>
      </c>
    </row>
    <row r="44" spans="2:9" x14ac:dyDescent="0.3">
      <c r="B44" s="28" t="s">
        <v>84</v>
      </c>
      <c r="C44" s="29">
        <v>45498</v>
      </c>
      <c r="D44" s="30">
        <v>77.28</v>
      </c>
      <c r="G44" s="25"/>
      <c r="H44" s="29">
        <v>45498</v>
      </c>
      <c r="I44" s="42">
        <v>33.823</v>
      </c>
    </row>
    <row r="45" spans="2:9" x14ac:dyDescent="0.3">
      <c r="B45" s="28" t="s">
        <v>84</v>
      </c>
      <c r="C45" s="29">
        <v>45499</v>
      </c>
      <c r="D45" s="30">
        <v>79.06</v>
      </c>
      <c r="G45" s="25"/>
      <c r="H45" s="29">
        <v>45499</v>
      </c>
      <c r="I45" s="42">
        <v>34.521999999999998</v>
      </c>
    </row>
    <row r="46" spans="2:9" x14ac:dyDescent="0.3">
      <c r="B46" s="28" t="s">
        <v>84</v>
      </c>
      <c r="C46" s="29">
        <v>45502</v>
      </c>
      <c r="D46" s="30">
        <v>80.62</v>
      </c>
      <c r="G46" s="25"/>
      <c r="H46" s="29">
        <v>45502</v>
      </c>
      <c r="I46" s="42">
        <v>35.984999999999999</v>
      </c>
    </row>
    <row r="47" spans="2:9" x14ac:dyDescent="0.3">
      <c r="B47" s="28" t="s">
        <v>84</v>
      </c>
      <c r="C47" s="29">
        <v>45503</v>
      </c>
      <c r="D47" s="30">
        <v>81.52</v>
      </c>
      <c r="G47" s="25"/>
      <c r="H47" s="29">
        <v>45503</v>
      </c>
      <c r="I47" s="42">
        <v>36.313000000000002</v>
      </c>
    </row>
    <row r="48" spans="2:9" x14ac:dyDescent="0.3">
      <c r="B48" s="28" t="s">
        <v>84</v>
      </c>
      <c r="C48" s="29">
        <v>45504</v>
      </c>
      <c r="D48" s="30">
        <v>83.14</v>
      </c>
      <c r="G48" s="25"/>
      <c r="H48" s="29">
        <v>45504</v>
      </c>
      <c r="I48" s="42">
        <v>37.191000000000003</v>
      </c>
    </row>
    <row r="49" spans="2:9" x14ac:dyDescent="0.3">
      <c r="B49" s="28" t="s">
        <v>84</v>
      </c>
      <c r="C49" s="29">
        <v>45505</v>
      </c>
      <c r="D49" s="30">
        <v>86.77</v>
      </c>
      <c r="G49" s="25"/>
      <c r="H49" s="29">
        <v>45505</v>
      </c>
      <c r="I49" s="42">
        <v>38.345999999999997</v>
      </c>
    </row>
    <row r="50" spans="2:9" x14ac:dyDescent="0.3">
      <c r="B50" s="28" t="s">
        <v>84</v>
      </c>
      <c r="C50" s="29">
        <v>45506</v>
      </c>
      <c r="D50" s="30">
        <v>86.23</v>
      </c>
      <c r="G50" s="25"/>
      <c r="H50" s="29">
        <v>45506</v>
      </c>
      <c r="I50" s="42">
        <v>38.024000000000001</v>
      </c>
    </row>
    <row r="51" spans="2:9" x14ac:dyDescent="0.3">
      <c r="B51" s="28" t="s">
        <v>84</v>
      </c>
      <c r="C51" s="29">
        <v>45509</v>
      </c>
      <c r="D51" s="30">
        <v>83.47</v>
      </c>
      <c r="G51" s="25"/>
      <c r="H51" s="29">
        <v>45509</v>
      </c>
      <c r="I51" s="42">
        <v>36.899000000000001</v>
      </c>
    </row>
    <row r="52" spans="2:9" x14ac:dyDescent="0.3">
      <c r="B52" s="28" t="s">
        <v>84</v>
      </c>
      <c r="C52" s="29">
        <v>45510</v>
      </c>
      <c r="D52" s="30">
        <v>85.94</v>
      </c>
      <c r="G52" s="25"/>
      <c r="H52" s="29">
        <v>45510</v>
      </c>
      <c r="I52" s="42">
        <v>38.371000000000002</v>
      </c>
    </row>
    <row r="53" spans="2:9" x14ac:dyDescent="0.3">
      <c r="B53" s="28" t="s">
        <v>84</v>
      </c>
      <c r="C53" s="29">
        <v>45511</v>
      </c>
      <c r="D53" s="30">
        <v>86.87</v>
      </c>
      <c r="G53" s="25"/>
      <c r="H53" s="29">
        <v>45511</v>
      </c>
      <c r="I53" s="42">
        <v>40.387999999999998</v>
      </c>
    </row>
    <row r="54" spans="2:9" x14ac:dyDescent="0.3">
      <c r="B54" s="28" t="s">
        <v>84</v>
      </c>
      <c r="C54" s="29">
        <v>45512</v>
      </c>
      <c r="D54" s="30">
        <v>89.88</v>
      </c>
      <c r="G54" s="25"/>
      <c r="H54" s="29">
        <v>45512</v>
      </c>
      <c r="I54" s="42">
        <v>41.988</v>
      </c>
    </row>
    <row r="55" spans="2:9" x14ac:dyDescent="0.3">
      <c r="B55" s="28" t="s">
        <v>84</v>
      </c>
      <c r="C55" s="29">
        <v>45513</v>
      </c>
      <c r="D55" s="30">
        <v>90</v>
      </c>
      <c r="G55" s="25"/>
      <c r="H55" s="29">
        <v>45513</v>
      </c>
      <c r="I55" s="42">
        <v>42.209000000000003</v>
      </c>
    </row>
    <row r="56" spans="2:9" x14ac:dyDescent="0.3">
      <c r="B56" s="28" t="s">
        <v>84</v>
      </c>
      <c r="C56" s="29">
        <v>45516</v>
      </c>
      <c r="D56" s="30">
        <v>90.18</v>
      </c>
      <c r="G56" s="25"/>
      <c r="H56" s="29">
        <v>45516</v>
      </c>
      <c r="I56" s="42">
        <v>41.613</v>
      </c>
    </row>
    <row r="57" spans="2:9" x14ac:dyDescent="0.3">
      <c r="B57" s="28" t="s">
        <v>84</v>
      </c>
      <c r="C57" s="29">
        <v>45517</v>
      </c>
      <c r="D57" s="30">
        <v>89.59</v>
      </c>
      <c r="G57" s="25"/>
      <c r="H57" s="29">
        <v>45517</v>
      </c>
      <c r="I57" s="42">
        <v>41.289000000000001</v>
      </c>
    </row>
    <row r="58" spans="2:9" x14ac:dyDescent="0.3">
      <c r="B58" s="28" t="s">
        <v>84</v>
      </c>
      <c r="C58" s="29">
        <v>45518</v>
      </c>
      <c r="D58" s="30">
        <v>90.17</v>
      </c>
      <c r="G58" s="25" t="s">
        <v>76</v>
      </c>
      <c r="H58" s="29">
        <v>45518</v>
      </c>
      <c r="I58" s="42">
        <v>40.578000000000003</v>
      </c>
    </row>
    <row r="59" spans="2:9" x14ac:dyDescent="0.3">
      <c r="B59" s="28" t="s">
        <v>84</v>
      </c>
      <c r="C59" s="29">
        <v>45519</v>
      </c>
      <c r="D59" s="30">
        <v>91.65</v>
      </c>
      <c r="G59" s="25" t="s">
        <v>76</v>
      </c>
      <c r="H59" s="29">
        <v>45519</v>
      </c>
      <c r="I59" s="42">
        <v>41</v>
      </c>
    </row>
    <row r="60" spans="2:9" x14ac:dyDescent="0.3">
      <c r="B60" s="28" t="s">
        <v>84</v>
      </c>
      <c r="C60" s="29">
        <v>45520</v>
      </c>
      <c r="D60" s="30">
        <v>92.02</v>
      </c>
      <c r="G60" s="25" t="s">
        <v>76</v>
      </c>
      <c r="H60" s="29">
        <v>45520</v>
      </c>
      <c r="I60" s="42">
        <v>41.238</v>
      </c>
    </row>
    <row r="61" spans="2:9" x14ac:dyDescent="0.3">
      <c r="B61" s="28" t="s">
        <v>84</v>
      </c>
      <c r="C61" s="29">
        <v>45523</v>
      </c>
      <c r="D61" s="30">
        <v>93.33</v>
      </c>
      <c r="G61" s="25" t="s">
        <v>76</v>
      </c>
      <c r="H61" s="29">
        <v>45523</v>
      </c>
      <c r="I61" s="42">
        <v>41.732999999999997</v>
      </c>
    </row>
    <row r="62" spans="2:9" x14ac:dyDescent="0.3">
      <c r="B62" s="28" t="s">
        <v>84</v>
      </c>
      <c r="C62" s="29">
        <v>45524</v>
      </c>
      <c r="D62" s="30">
        <v>92.6</v>
      </c>
      <c r="G62" s="25"/>
      <c r="H62" s="29">
        <v>45524</v>
      </c>
      <c r="I62" s="42">
        <v>39.866999999999997</v>
      </c>
    </row>
    <row r="63" spans="2:9" x14ac:dyDescent="0.3">
      <c r="B63" s="28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400-000000000000}"/>
    <hyperlink ref="B21" r:id="rId2" xr:uid="{00000000-0004-0000-0400-000001000000}"/>
    <hyperlink ref="G21" r:id="rId3" xr:uid="{00000000-0004-0000-0400-000002000000}"/>
    <hyperlink ref="H28:I28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6:J63"/>
  <sheetViews>
    <sheetView topLeftCell="A7" zoomScaleNormal="100" workbookViewId="0">
      <selection activeCell="E19" sqref="E1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August 2024</v>
      </c>
      <c r="C8" s="74"/>
      <c r="D8" s="75"/>
      <c r="G8" s="73" t="str">
        <f ca="1">MID(CELL("dateiname",F1),FIND("]",CELL("dateiname",F1))+1,255)</f>
        <v>August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8.85</v>
      </c>
      <c r="D10" s="12">
        <f>C10*1.2</f>
        <v>10.62</v>
      </c>
      <c r="E10" s="13"/>
      <c r="F10" s="13"/>
      <c r="G10" s="15" t="s">
        <v>31</v>
      </c>
      <c r="H10" s="41">
        <f>ROUND((($H$30-$H$31)+4.75)/10,2)</f>
        <v>3.87</v>
      </c>
      <c r="I10" s="12">
        <f>H10*1.2</f>
        <v>4.6440000000000001</v>
      </c>
    </row>
    <row r="11" spans="2:9" x14ac:dyDescent="0.3">
      <c r="B11" s="16" t="s">
        <v>24</v>
      </c>
      <c r="C11" s="41">
        <f>ROUND(((($C$30-$C$31)*1.1)+9.75)/10,2)</f>
        <v>8.85</v>
      </c>
      <c r="D11" s="12">
        <f t="shared" ref="D11:D13" si="0">C11*1.2</f>
        <v>10.62</v>
      </c>
      <c r="E11" s="13"/>
      <c r="F11" s="13"/>
      <c r="G11" s="15" t="s">
        <v>30</v>
      </c>
      <c r="H11" s="41">
        <f>ROUND((($H$30-$H$31)+4.75)/10,2)</f>
        <v>3.87</v>
      </c>
      <c r="I11" s="12">
        <f t="shared" ref="I11:I13" si="1">H11*1.2</f>
        <v>4.6440000000000001</v>
      </c>
    </row>
    <row r="12" spans="2:9" x14ac:dyDescent="0.3">
      <c r="B12" s="15" t="s">
        <v>25</v>
      </c>
      <c r="C12" s="41">
        <f>ROUND(((($C$30-$C$31)*1.1)+14.75)/10,2)</f>
        <v>9.35</v>
      </c>
      <c r="D12" s="12">
        <f t="shared" si="0"/>
        <v>11.219999999999999</v>
      </c>
      <c r="E12" s="13"/>
      <c r="F12" s="13"/>
      <c r="G12" s="15" t="s">
        <v>29</v>
      </c>
      <c r="H12" s="41">
        <f>ROUND((($H$30-$H$31)+9.75)/10,2)</f>
        <v>4.37</v>
      </c>
      <c r="I12" s="12">
        <f t="shared" si="1"/>
        <v>5.2439999999999998</v>
      </c>
    </row>
    <row r="13" spans="2:9" x14ac:dyDescent="0.3">
      <c r="B13" s="15" t="s">
        <v>26</v>
      </c>
      <c r="C13" s="41">
        <f>ROUND(((($C$30-$C$31)*1.1)+14.75)/10,2)</f>
        <v>9.35</v>
      </c>
      <c r="D13" s="12">
        <f t="shared" si="0"/>
        <v>11.219999999999999</v>
      </c>
      <c r="E13" s="13"/>
      <c r="F13" s="13"/>
      <c r="G13" s="15" t="s">
        <v>32</v>
      </c>
      <c r="H13" s="41">
        <f>ROUND((($H$30-$H$31)+9.75)/10,2)</f>
        <v>4.37</v>
      </c>
      <c r="I13" s="12">
        <f t="shared" si="1"/>
        <v>5.2439999999999998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August 2024</v>
      </c>
      <c r="D26" s="52"/>
      <c r="G26" s="18" t="s">
        <v>0</v>
      </c>
      <c r="H26" s="53" t="str">
        <f ca="1">G8</f>
        <v>August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71.594285714285732</v>
      </c>
      <c r="D30" s="10" t="s">
        <v>5</v>
      </c>
      <c r="G30" s="9" t="s">
        <v>8</v>
      </c>
      <c r="H30" s="11">
        <f>I34</f>
        <v>33.954000000000001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August 2024</v>
      </c>
      <c r="H34" s="50"/>
      <c r="I34" s="37">
        <f>AVERAGE(I41:I63)</f>
        <v>33.954000000000001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August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83</v>
      </c>
      <c r="C41" s="26">
        <v>45464</v>
      </c>
      <c r="D41" s="27">
        <v>74.790000000000006</v>
      </c>
      <c r="G41" s="25"/>
      <c r="H41" s="29">
        <v>45464</v>
      </c>
      <c r="I41" s="42">
        <v>35.206000000000003</v>
      </c>
    </row>
    <row r="42" spans="2:9" x14ac:dyDescent="0.3">
      <c r="B42" s="28" t="s">
        <v>83</v>
      </c>
      <c r="C42" s="29">
        <v>45467</v>
      </c>
      <c r="D42" s="30">
        <v>73.39</v>
      </c>
      <c r="G42" s="25"/>
      <c r="H42" s="29">
        <v>45467</v>
      </c>
      <c r="I42" s="42">
        <v>35.389000000000003</v>
      </c>
    </row>
    <row r="43" spans="2:9" x14ac:dyDescent="0.3">
      <c r="B43" s="28" t="s">
        <v>83</v>
      </c>
      <c r="C43" s="29">
        <v>45468</v>
      </c>
      <c r="D43" s="30">
        <v>75.86</v>
      </c>
      <c r="G43" s="25"/>
      <c r="H43" s="29">
        <v>45468</v>
      </c>
      <c r="I43" s="42">
        <v>36.182000000000009</v>
      </c>
    </row>
    <row r="44" spans="2:9" x14ac:dyDescent="0.3">
      <c r="B44" s="28" t="s">
        <v>83</v>
      </c>
      <c r="C44" s="29">
        <v>45469</v>
      </c>
      <c r="D44" s="30">
        <v>74.19</v>
      </c>
      <c r="G44" s="25"/>
      <c r="H44" s="29">
        <v>45469</v>
      </c>
      <c r="I44" s="42">
        <v>35.110999999999997</v>
      </c>
    </row>
    <row r="45" spans="2:9" x14ac:dyDescent="0.3">
      <c r="B45" s="28" t="s">
        <v>83</v>
      </c>
      <c r="C45" s="29">
        <v>45470</v>
      </c>
      <c r="D45" s="30">
        <v>75.040000000000006</v>
      </c>
      <c r="G45" s="25"/>
      <c r="H45" s="29">
        <v>45470</v>
      </c>
      <c r="I45" s="42">
        <v>35.866999999999997</v>
      </c>
    </row>
    <row r="46" spans="2:9" x14ac:dyDescent="0.3">
      <c r="B46" s="28" t="s">
        <v>83</v>
      </c>
      <c r="C46" s="29">
        <v>45471</v>
      </c>
      <c r="D46" s="30">
        <v>76.22</v>
      </c>
      <c r="G46" s="25"/>
      <c r="H46" s="29">
        <v>45471</v>
      </c>
      <c r="I46" s="42">
        <v>35.427</v>
      </c>
    </row>
    <row r="47" spans="2:9" x14ac:dyDescent="0.3">
      <c r="B47" s="28" t="s">
        <v>83</v>
      </c>
      <c r="C47" s="29">
        <v>45474</v>
      </c>
      <c r="D47" s="30">
        <v>74.95</v>
      </c>
      <c r="G47" s="25"/>
      <c r="H47" s="29">
        <v>45474</v>
      </c>
      <c r="I47" s="42">
        <v>34.329000000000001</v>
      </c>
    </row>
    <row r="48" spans="2:9" x14ac:dyDescent="0.3">
      <c r="B48" s="28" t="s">
        <v>83</v>
      </c>
      <c r="C48" s="29">
        <v>45475</v>
      </c>
      <c r="D48" s="30">
        <v>77.42</v>
      </c>
      <c r="G48" s="25"/>
      <c r="H48" s="29">
        <v>45475</v>
      </c>
      <c r="I48" s="42">
        <v>34.520000000000003</v>
      </c>
    </row>
    <row r="49" spans="2:9" x14ac:dyDescent="0.3">
      <c r="B49" s="28" t="s">
        <v>83</v>
      </c>
      <c r="C49" s="29">
        <v>45476</v>
      </c>
      <c r="D49" s="30">
        <v>75</v>
      </c>
      <c r="G49" s="25"/>
      <c r="H49" s="29">
        <v>45476</v>
      </c>
      <c r="I49" s="42">
        <v>33.507000000000005</v>
      </c>
    </row>
    <row r="50" spans="2:9" x14ac:dyDescent="0.3">
      <c r="B50" s="28" t="s">
        <v>83</v>
      </c>
      <c r="C50" s="29">
        <v>45477</v>
      </c>
      <c r="D50" s="30">
        <v>74.849999999999994</v>
      </c>
      <c r="G50" s="25"/>
      <c r="H50" s="29">
        <v>45477</v>
      </c>
      <c r="I50" s="42">
        <v>34.020000000000003</v>
      </c>
    </row>
    <row r="51" spans="2:9" x14ac:dyDescent="0.3">
      <c r="B51" s="28" t="s">
        <v>83</v>
      </c>
      <c r="C51" s="29">
        <v>45478</v>
      </c>
      <c r="D51" s="30">
        <v>73.89</v>
      </c>
      <c r="G51" s="25"/>
      <c r="H51" s="29">
        <v>45478</v>
      </c>
      <c r="I51" s="42">
        <v>33.793999999999997</v>
      </c>
    </row>
    <row r="52" spans="2:9" x14ac:dyDescent="0.3">
      <c r="B52" s="28" t="s">
        <v>83</v>
      </c>
      <c r="C52" s="29">
        <v>45481</v>
      </c>
      <c r="D52" s="30">
        <v>70.88</v>
      </c>
      <c r="G52" s="25"/>
      <c r="H52" s="29">
        <v>45481</v>
      </c>
      <c r="I52" s="42">
        <v>32.999000000000002</v>
      </c>
    </row>
    <row r="53" spans="2:9" x14ac:dyDescent="0.3">
      <c r="B53" s="28" t="s">
        <v>83</v>
      </c>
      <c r="C53" s="29">
        <v>45482</v>
      </c>
      <c r="D53" s="30">
        <v>67.95</v>
      </c>
      <c r="G53" s="25"/>
      <c r="H53" s="29">
        <v>45482</v>
      </c>
      <c r="I53" s="42">
        <v>32.152999999999999</v>
      </c>
    </row>
    <row r="54" spans="2:9" x14ac:dyDescent="0.3">
      <c r="B54" s="28" t="s">
        <v>83</v>
      </c>
      <c r="C54" s="29">
        <v>45483</v>
      </c>
      <c r="D54" s="30">
        <v>66.209999999999994</v>
      </c>
      <c r="G54" s="25"/>
      <c r="H54" s="29">
        <v>45483</v>
      </c>
      <c r="I54" s="42">
        <v>31.753000000000004</v>
      </c>
    </row>
    <row r="55" spans="2:9" x14ac:dyDescent="0.3">
      <c r="B55" s="28" t="s">
        <v>83</v>
      </c>
      <c r="C55" s="29">
        <v>45484</v>
      </c>
      <c r="D55" s="30">
        <v>66.900000000000006</v>
      </c>
      <c r="G55" s="25"/>
      <c r="H55" s="29">
        <v>45484</v>
      </c>
      <c r="I55" s="42">
        <v>32.217000000000006</v>
      </c>
    </row>
    <row r="56" spans="2:9" x14ac:dyDescent="0.3">
      <c r="B56" s="28" t="s">
        <v>83</v>
      </c>
      <c r="C56" s="29">
        <v>45485</v>
      </c>
      <c r="D56" s="30">
        <v>68.34</v>
      </c>
      <c r="G56" s="25"/>
      <c r="H56" s="29">
        <v>45485</v>
      </c>
      <c r="I56" s="42">
        <v>32.866999999999997</v>
      </c>
    </row>
    <row r="57" spans="2:9" x14ac:dyDescent="0.3">
      <c r="B57" s="28" t="s">
        <v>83</v>
      </c>
      <c r="C57" s="29">
        <v>45488</v>
      </c>
      <c r="D57" s="30">
        <v>66.83</v>
      </c>
      <c r="G57" s="25"/>
      <c r="H57" s="29">
        <v>45488</v>
      </c>
      <c r="I57" s="42">
        <v>32.567999999999998</v>
      </c>
    </row>
    <row r="58" spans="2:9" x14ac:dyDescent="0.3">
      <c r="B58" s="28" t="s">
        <v>83</v>
      </c>
      <c r="C58" s="29">
        <v>45489</v>
      </c>
      <c r="D58" s="30">
        <v>69.38</v>
      </c>
      <c r="G58" s="25" t="s">
        <v>76</v>
      </c>
      <c r="H58" s="29">
        <v>45489</v>
      </c>
      <c r="I58" s="42">
        <v>34.22</v>
      </c>
    </row>
    <row r="59" spans="2:9" x14ac:dyDescent="0.3">
      <c r="B59" s="28" t="s">
        <v>83</v>
      </c>
      <c r="C59" s="29">
        <v>45490</v>
      </c>
      <c r="D59" s="30">
        <v>66.75</v>
      </c>
      <c r="G59" s="25" t="s">
        <v>76</v>
      </c>
      <c r="H59" s="29">
        <v>45490</v>
      </c>
      <c r="I59" s="42">
        <v>33.347000000000001</v>
      </c>
    </row>
    <row r="60" spans="2:9" x14ac:dyDescent="0.3">
      <c r="B60" s="28" t="s">
        <v>83</v>
      </c>
      <c r="C60" s="29">
        <v>45491</v>
      </c>
      <c r="D60" s="30">
        <v>67.989999999999995</v>
      </c>
      <c r="G60" s="25" t="s">
        <v>76</v>
      </c>
      <c r="H60" s="29">
        <v>45491</v>
      </c>
      <c r="I60" s="42">
        <v>34.020000000000003</v>
      </c>
    </row>
    <row r="61" spans="2:9" x14ac:dyDescent="0.3">
      <c r="B61" s="28" t="s">
        <v>83</v>
      </c>
      <c r="C61" s="29">
        <v>45492</v>
      </c>
      <c r="D61" s="30">
        <v>66.650000000000006</v>
      </c>
      <c r="G61" s="25" t="s">
        <v>76</v>
      </c>
      <c r="H61" s="29">
        <v>45492</v>
      </c>
      <c r="I61" s="42">
        <v>33.537999999999997</v>
      </c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500-000000000000}"/>
    <hyperlink ref="B21" r:id="rId2" xr:uid="{00000000-0004-0000-0500-000001000000}"/>
    <hyperlink ref="G21" r:id="rId3" xr:uid="{00000000-0004-0000-0500-000002000000}"/>
    <hyperlink ref="H28:I28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6:J63"/>
  <sheetViews>
    <sheetView zoomScaleNormal="100" workbookViewId="0">
      <selection activeCell="M13" sqref="M1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Juli 2024</v>
      </c>
      <c r="C8" s="74"/>
      <c r="D8" s="75"/>
      <c r="G8" s="73" t="str">
        <f ca="1">MID(CELL("dateiname",F1),FIND("]",CELL("dateiname",F1))+1,255)</f>
        <v>Juli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9.39</v>
      </c>
      <c r="D10" s="12">
        <f>C10*1.2</f>
        <v>11.268000000000001</v>
      </c>
      <c r="E10" s="13"/>
      <c r="F10" s="13"/>
      <c r="G10" s="15" t="s">
        <v>31</v>
      </c>
      <c r="H10" s="41">
        <f>ROUND((($H$30-$H$31)+4.75)/10,2)</f>
        <v>4.05</v>
      </c>
      <c r="I10" s="12">
        <f>H10*1.2</f>
        <v>4.8599999999999994</v>
      </c>
    </row>
    <row r="11" spans="2:9" x14ac:dyDescent="0.3">
      <c r="B11" s="16" t="s">
        <v>24</v>
      </c>
      <c r="C11" s="41">
        <f>ROUND(((($C$30-$C$31)*1.1)+9.75)/10,2)</f>
        <v>9.39</v>
      </c>
      <c r="D11" s="12">
        <f t="shared" ref="D11:D13" si="0">C11*1.2</f>
        <v>11.268000000000001</v>
      </c>
      <c r="E11" s="13"/>
      <c r="F11" s="13"/>
      <c r="G11" s="15" t="s">
        <v>30</v>
      </c>
      <c r="H11" s="41">
        <f>ROUND((($H$30-$H$31)+4.75)/10,2)</f>
        <v>4.05</v>
      </c>
      <c r="I11" s="12">
        <f t="shared" ref="I11:I13" si="1">H11*1.2</f>
        <v>4.8599999999999994</v>
      </c>
    </row>
    <row r="12" spans="2:9" x14ac:dyDescent="0.3">
      <c r="B12" s="15" t="s">
        <v>25</v>
      </c>
      <c r="C12" s="41">
        <f>ROUND(((($C$30-$C$31)*1.1)+14.75)/10,2)</f>
        <v>9.89</v>
      </c>
      <c r="D12" s="12">
        <f t="shared" si="0"/>
        <v>11.868</v>
      </c>
      <c r="E12" s="13"/>
      <c r="F12" s="13"/>
      <c r="G12" s="15" t="s">
        <v>29</v>
      </c>
      <c r="H12" s="41">
        <f>ROUND((($H$30-$H$31)+9.75)/10,2)</f>
        <v>4.55</v>
      </c>
      <c r="I12" s="12">
        <f t="shared" si="1"/>
        <v>5.46</v>
      </c>
    </row>
    <row r="13" spans="2:9" x14ac:dyDescent="0.3">
      <c r="B13" s="15" t="s">
        <v>26</v>
      </c>
      <c r="C13" s="41">
        <f>ROUND(((($C$30-$C$31)*1.1)+14.75)/10,2)</f>
        <v>9.89</v>
      </c>
      <c r="D13" s="12">
        <f t="shared" si="0"/>
        <v>11.868</v>
      </c>
      <c r="E13" s="13"/>
      <c r="F13" s="13"/>
      <c r="G13" s="15" t="s">
        <v>32</v>
      </c>
      <c r="H13" s="41">
        <f>ROUND((($H$30-$H$31)+9.75)/10,2)</f>
        <v>4.55</v>
      </c>
      <c r="I13" s="12">
        <f t="shared" si="1"/>
        <v>5.46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Juli 2024</v>
      </c>
      <c r="D26" s="52"/>
      <c r="G26" s="18" t="s">
        <v>0</v>
      </c>
      <c r="H26" s="53" t="str">
        <f ca="1">G8</f>
        <v>Juli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76.486086956521746</v>
      </c>
      <c r="D30" s="10" t="s">
        <v>5</v>
      </c>
      <c r="G30" s="9" t="s">
        <v>8</v>
      </c>
      <c r="H30" s="11">
        <f>I34</f>
        <v>35.773956521739116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Juli 2024</v>
      </c>
      <c r="H34" s="50"/>
      <c r="I34" s="37">
        <f>AVERAGE(I41:I63)</f>
        <v>35.773956521739116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Juli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82</v>
      </c>
      <c r="C41" s="26">
        <v>45433</v>
      </c>
      <c r="D41" s="27">
        <v>77.709999999999994</v>
      </c>
      <c r="G41" s="25"/>
      <c r="H41" s="29">
        <v>45433</v>
      </c>
      <c r="I41" s="42">
        <v>34.232999999999997</v>
      </c>
    </row>
    <row r="42" spans="2:9" x14ac:dyDescent="0.3">
      <c r="B42" s="28" t="s">
        <v>82</v>
      </c>
      <c r="C42" s="29">
        <v>45434</v>
      </c>
      <c r="D42" s="30">
        <v>80.099999999999994</v>
      </c>
      <c r="G42" s="25"/>
      <c r="H42" s="29">
        <v>45434</v>
      </c>
      <c r="I42" s="42">
        <v>36.130000000000003</v>
      </c>
    </row>
    <row r="43" spans="2:9" x14ac:dyDescent="0.3">
      <c r="B43" s="28" t="s">
        <v>82</v>
      </c>
      <c r="C43" s="29">
        <v>45435</v>
      </c>
      <c r="D43" s="30">
        <v>80.41</v>
      </c>
      <c r="G43" s="25"/>
      <c r="H43" s="29">
        <v>45435</v>
      </c>
      <c r="I43" s="42">
        <v>37.323999999999998</v>
      </c>
    </row>
    <row r="44" spans="2:9" x14ac:dyDescent="0.3">
      <c r="B44" s="28" t="s">
        <v>82</v>
      </c>
      <c r="C44" s="29">
        <v>45436</v>
      </c>
      <c r="D44" s="30">
        <v>79.709999999999994</v>
      </c>
      <c r="G44" s="25"/>
      <c r="H44" s="29">
        <v>45436</v>
      </c>
      <c r="I44" s="42">
        <v>36.113999999999997</v>
      </c>
    </row>
    <row r="45" spans="2:9" x14ac:dyDescent="0.3">
      <c r="B45" s="28" t="s">
        <v>82</v>
      </c>
      <c r="C45" s="29">
        <v>45439</v>
      </c>
      <c r="D45" s="30">
        <v>81.52</v>
      </c>
      <c r="G45" s="25"/>
      <c r="H45" s="29">
        <v>45439</v>
      </c>
      <c r="I45" s="42">
        <v>37.265000000000001</v>
      </c>
    </row>
    <row r="46" spans="2:9" x14ac:dyDescent="0.3">
      <c r="B46" s="28" t="s">
        <v>82</v>
      </c>
      <c r="C46" s="29">
        <v>45440</v>
      </c>
      <c r="D46" s="30">
        <v>79.290000000000006</v>
      </c>
      <c r="G46" s="25"/>
      <c r="H46" s="29">
        <v>45440</v>
      </c>
      <c r="I46" s="42">
        <v>35.750999999999998</v>
      </c>
    </row>
    <row r="47" spans="2:9" x14ac:dyDescent="0.3">
      <c r="B47" s="28" t="s">
        <v>82</v>
      </c>
      <c r="C47" s="29">
        <v>45441</v>
      </c>
      <c r="D47" s="30">
        <v>78.77</v>
      </c>
      <c r="G47" s="25"/>
      <c r="H47" s="29">
        <v>45441</v>
      </c>
      <c r="I47" s="42">
        <v>35.576999999999998</v>
      </c>
    </row>
    <row r="48" spans="2:9" x14ac:dyDescent="0.3">
      <c r="B48" s="28" t="s">
        <v>82</v>
      </c>
      <c r="C48" s="29">
        <v>45442</v>
      </c>
      <c r="D48" s="30">
        <v>80.400000000000006</v>
      </c>
      <c r="G48" s="25"/>
      <c r="H48" s="29">
        <v>45442</v>
      </c>
      <c r="I48" s="42">
        <v>36.497999999999998</v>
      </c>
    </row>
    <row r="49" spans="2:9" x14ac:dyDescent="0.3">
      <c r="B49" s="28" t="s">
        <v>82</v>
      </c>
      <c r="C49" s="29">
        <v>45443</v>
      </c>
      <c r="D49" s="30">
        <v>77.91</v>
      </c>
      <c r="G49" s="25"/>
      <c r="H49" s="29">
        <v>45443</v>
      </c>
      <c r="I49" s="42">
        <v>35.271999999999998</v>
      </c>
    </row>
    <row r="50" spans="2:9" x14ac:dyDescent="0.3">
      <c r="B50" s="28" t="s">
        <v>82</v>
      </c>
      <c r="C50" s="29">
        <v>45446</v>
      </c>
      <c r="D50" s="30">
        <v>82.36</v>
      </c>
      <c r="G50" s="25"/>
      <c r="H50" s="29">
        <v>45446</v>
      </c>
      <c r="I50" s="42">
        <v>37.183999999999997</v>
      </c>
    </row>
    <row r="51" spans="2:9" x14ac:dyDescent="0.3">
      <c r="B51" s="28" t="s">
        <v>82</v>
      </c>
      <c r="C51" s="29">
        <v>45447</v>
      </c>
      <c r="D51" s="30">
        <v>75.459999999999994</v>
      </c>
      <c r="G51" s="25"/>
      <c r="H51" s="29">
        <v>45447</v>
      </c>
      <c r="I51" s="42">
        <v>35.03</v>
      </c>
    </row>
    <row r="52" spans="2:9" x14ac:dyDescent="0.3">
      <c r="B52" s="28" t="s">
        <v>82</v>
      </c>
      <c r="C52" s="29">
        <v>45448</v>
      </c>
      <c r="D52" s="30">
        <v>74.3</v>
      </c>
      <c r="G52" s="25"/>
      <c r="H52" s="29">
        <v>45448</v>
      </c>
      <c r="I52" s="42">
        <v>34.476999999999997</v>
      </c>
    </row>
    <row r="53" spans="2:9" x14ac:dyDescent="0.3">
      <c r="B53" s="28" t="s">
        <v>82</v>
      </c>
      <c r="C53" s="29">
        <v>45449</v>
      </c>
      <c r="D53" s="30">
        <v>74.92</v>
      </c>
      <c r="G53" s="25"/>
      <c r="H53" s="29">
        <v>45449</v>
      </c>
      <c r="I53" s="42">
        <v>34.813000000000002</v>
      </c>
    </row>
    <row r="54" spans="2:9" x14ac:dyDescent="0.3">
      <c r="B54" s="28" t="s">
        <v>82</v>
      </c>
      <c r="C54" s="29">
        <v>45450</v>
      </c>
      <c r="D54" s="30">
        <v>73.239999999999995</v>
      </c>
      <c r="G54" s="25"/>
      <c r="H54" s="29">
        <v>45450</v>
      </c>
      <c r="I54" s="42">
        <v>34.049999999999997</v>
      </c>
    </row>
    <row r="55" spans="2:9" x14ac:dyDescent="0.3">
      <c r="B55" s="28" t="s">
        <v>82</v>
      </c>
      <c r="C55" s="29">
        <v>45453</v>
      </c>
      <c r="D55" s="30">
        <v>74.989999999999995</v>
      </c>
      <c r="G55" s="25"/>
      <c r="H55" s="29">
        <v>45453</v>
      </c>
      <c r="I55" s="42">
        <v>35.115000000000002</v>
      </c>
    </row>
    <row r="56" spans="2:9" x14ac:dyDescent="0.3">
      <c r="B56" s="28" t="s">
        <v>82</v>
      </c>
      <c r="C56" s="29">
        <v>45454</v>
      </c>
      <c r="D56" s="30">
        <v>74.47</v>
      </c>
      <c r="G56" s="25"/>
      <c r="H56" s="29">
        <v>45454</v>
      </c>
      <c r="I56" s="42">
        <v>35.31</v>
      </c>
    </row>
    <row r="57" spans="2:9" x14ac:dyDescent="0.3">
      <c r="B57" s="28" t="s">
        <v>82</v>
      </c>
      <c r="C57" s="29">
        <v>45455</v>
      </c>
      <c r="D57" s="30">
        <v>74.89</v>
      </c>
      <c r="G57" s="25"/>
      <c r="H57" s="29">
        <v>45455</v>
      </c>
      <c r="I57" s="42">
        <v>36.210999999999999</v>
      </c>
    </row>
    <row r="58" spans="2:9" x14ac:dyDescent="0.3">
      <c r="B58" s="28" t="s">
        <v>82</v>
      </c>
      <c r="C58" s="29">
        <v>45456</v>
      </c>
      <c r="D58" s="30">
        <v>75.650000000000006</v>
      </c>
      <c r="G58" s="25" t="s">
        <v>76</v>
      </c>
      <c r="H58" s="29">
        <v>45456</v>
      </c>
      <c r="I58" s="42">
        <v>36.807000000000002</v>
      </c>
    </row>
    <row r="59" spans="2:9" x14ac:dyDescent="0.3">
      <c r="B59" s="28" t="s">
        <v>82</v>
      </c>
      <c r="C59" s="29">
        <v>45457</v>
      </c>
      <c r="D59" s="30">
        <v>75.19</v>
      </c>
      <c r="G59" s="25" t="s">
        <v>76</v>
      </c>
      <c r="H59" s="29">
        <v>45457</v>
      </c>
      <c r="I59" s="42">
        <v>36.482999999999997</v>
      </c>
    </row>
    <row r="60" spans="2:9" x14ac:dyDescent="0.3">
      <c r="B60" s="28" t="s">
        <v>82</v>
      </c>
      <c r="C60" s="29">
        <v>45460</v>
      </c>
      <c r="D60" s="30">
        <v>71.209999999999994</v>
      </c>
      <c r="G60" s="25" t="s">
        <v>76</v>
      </c>
      <c r="H60" s="29">
        <v>45460</v>
      </c>
      <c r="I60" s="42">
        <v>35.241999999999997</v>
      </c>
    </row>
    <row r="61" spans="2:9" x14ac:dyDescent="0.3">
      <c r="B61" s="28" t="s">
        <v>82</v>
      </c>
      <c r="C61" s="29">
        <v>45461</v>
      </c>
      <c r="D61" s="30">
        <v>71.63</v>
      </c>
      <c r="G61" s="25" t="s">
        <v>76</v>
      </c>
      <c r="H61" s="29">
        <v>45461</v>
      </c>
      <c r="I61" s="42">
        <v>35.726999999999997</v>
      </c>
    </row>
    <row r="62" spans="2:9" x14ac:dyDescent="0.3">
      <c r="B62" s="28" t="s">
        <v>82</v>
      </c>
      <c r="C62" s="29">
        <v>45462</v>
      </c>
      <c r="D62" s="30">
        <v>73.63</v>
      </c>
      <c r="G62" s="25"/>
      <c r="H62" s="29">
        <v>45462</v>
      </c>
      <c r="I62" s="42">
        <v>36.387999999999998</v>
      </c>
    </row>
    <row r="63" spans="2:9" x14ac:dyDescent="0.3">
      <c r="B63" s="28" t="s">
        <v>82</v>
      </c>
      <c r="C63" s="29">
        <v>45463</v>
      </c>
      <c r="D63" s="30">
        <v>71.42</v>
      </c>
      <c r="G63" s="25"/>
      <c r="H63" s="29">
        <v>45463</v>
      </c>
      <c r="I63" s="42">
        <v>35.799999999999997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600-000000000000}"/>
    <hyperlink ref="B21" r:id="rId2" xr:uid="{00000000-0004-0000-0600-000001000000}"/>
    <hyperlink ref="G21" r:id="rId3" xr:uid="{00000000-0004-0000-0600-000002000000}"/>
    <hyperlink ref="H28:I28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6:K71"/>
  <sheetViews>
    <sheetView topLeftCell="A3" zoomScaleNormal="100" workbookViewId="0">
      <selection activeCell="D35" sqref="D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Juni 2024</v>
      </c>
      <c r="C8" s="74"/>
      <c r="D8" s="75"/>
      <c r="G8" s="73" t="str">
        <f ca="1">MID(CELL("dateiname",F1),FIND("]",CELL("dateiname",F1))+1,255)</f>
        <v>Juni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8.2200000000000006</v>
      </c>
      <c r="D10" s="12">
        <f>C10*1.2</f>
        <v>9.8640000000000008</v>
      </c>
      <c r="E10" s="13"/>
      <c r="F10" s="13"/>
      <c r="G10" s="15" t="s">
        <v>31</v>
      </c>
      <c r="H10" s="41">
        <f>ROUND((($H$30-$H$31)+4.75)/10,2)</f>
        <v>3.54</v>
      </c>
      <c r="I10" s="12">
        <f>H10*1.2</f>
        <v>4.2480000000000002</v>
      </c>
    </row>
    <row r="11" spans="2:9" x14ac:dyDescent="0.3">
      <c r="B11" s="16" t="s">
        <v>24</v>
      </c>
      <c r="C11" s="41">
        <f>ROUND(((($C$30-$C$31)*1.1)+9.75)/10,2)</f>
        <v>8.2200000000000006</v>
      </c>
      <c r="D11" s="12">
        <f t="shared" ref="D11:D13" si="0">C11*1.2</f>
        <v>9.8640000000000008</v>
      </c>
      <c r="E11" s="13"/>
      <c r="F11" s="13"/>
      <c r="G11" s="15" t="s">
        <v>30</v>
      </c>
      <c r="H11" s="41">
        <f>ROUND((($H$30-$H$31)+4.75)/10,2)</f>
        <v>3.54</v>
      </c>
      <c r="I11" s="12">
        <f t="shared" ref="I11:I13" si="1">H11*1.2</f>
        <v>4.2480000000000002</v>
      </c>
    </row>
    <row r="12" spans="2:9" x14ac:dyDescent="0.3">
      <c r="B12" s="15" t="s">
        <v>25</v>
      </c>
      <c r="C12" s="41">
        <f>ROUND(((($C$30-$C$31)*1.1)+14.75)/10,2)</f>
        <v>8.7200000000000006</v>
      </c>
      <c r="D12" s="12">
        <f t="shared" si="0"/>
        <v>10.464</v>
      </c>
      <c r="E12" s="13"/>
      <c r="F12" s="13"/>
      <c r="G12" s="15" t="s">
        <v>29</v>
      </c>
      <c r="H12" s="41">
        <f>ROUND((($H$30-$H$31)+9.75)/10,2)</f>
        <v>4.04</v>
      </c>
      <c r="I12" s="12">
        <f t="shared" si="1"/>
        <v>4.8479999999999999</v>
      </c>
    </row>
    <row r="13" spans="2:9" x14ac:dyDescent="0.3">
      <c r="B13" s="15" t="s">
        <v>26</v>
      </c>
      <c r="C13" s="41">
        <f>ROUND(((($C$30-$C$31)*1.1)+14.75)/10,2)</f>
        <v>8.7200000000000006</v>
      </c>
      <c r="D13" s="12">
        <f t="shared" si="0"/>
        <v>10.464</v>
      </c>
      <c r="E13" s="13"/>
      <c r="F13" s="13"/>
      <c r="G13" s="15" t="s">
        <v>32</v>
      </c>
      <c r="H13" s="41">
        <f>ROUND((($H$30-$H$31)+9.75)/10,2)</f>
        <v>4.04</v>
      </c>
      <c r="I13" s="12">
        <f t="shared" si="1"/>
        <v>4.8479999999999999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Juni 2024</v>
      </c>
      <c r="D26" s="52"/>
      <c r="G26" s="18" t="s">
        <v>0</v>
      </c>
      <c r="H26" s="53" t="str">
        <f ca="1">G8</f>
        <v>Juni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65.847499999999997</v>
      </c>
      <c r="D30" s="10" t="s">
        <v>5</v>
      </c>
      <c r="G30" s="9" t="s">
        <v>8</v>
      </c>
      <c r="H30" s="11">
        <f>I34</f>
        <v>30.604899999999997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Juni 2024</v>
      </c>
      <c r="H34" s="50"/>
      <c r="I34" s="37">
        <f>AVERAGE(I41:I71)</f>
        <v>30.604899999999997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Juni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81</v>
      </c>
      <c r="C41" s="26">
        <v>45404</v>
      </c>
      <c r="D41" s="27">
        <v>65.17</v>
      </c>
      <c r="G41" s="25"/>
      <c r="H41" s="29">
        <v>45404</v>
      </c>
      <c r="I41" s="42">
        <v>30.428000000000001</v>
      </c>
    </row>
    <row r="42" spans="2:9" x14ac:dyDescent="0.3">
      <c r="B42" s="28" t="s">
        <v>81</v>
      </c>
      <c r="C42" s="29">
        <v>45405</v>
      </c>
      <c r="D42" s="30">
        <v>64.08</v>
      </c>
      <c r="G42" s="25"/>
      <c r="H42" s="29">
        <v>45405</v>
      </c>
      <c r="I42" s="42">
        <v>29.524999999999999</v>
      </c>
    </row>
    <row r="43" spans="2:9" x14ac:dyDescent="0.3">
      <c r="B43" s="28" t="s">
        <v>81</v>
      </c>
      <c r="C43" s="29">
        <v>45406</v>
      </c>
      <c r="D43" s="30">
        <v>65.47</v>
      </c>
      <c r="G43" s="25"/>
      <c r="H43" s="29">
        <v>45406</v>
      </c>
      <c r="I43" s="42">
        <v>30.044</v>
      </c>
    </row>
    <row r="44" spans="2:9" x14ac:dyDescent="0.3">
      <c r="B44" s="28" t="s">
        <v>81</v>
      </c>
      <c r="C44" s="29">
        <v>45407</v>
      </c>
      <c r="D44" s="30">
        <v>66.39</v>
      </c>
      <c r="G44" s="25"/>
      <c r="H44" s="29">
        <v>45407</v>
      </c>
      <c r="I44" s="42">
        <v>30.706</v>
      </c>
    </row>
    <row r="45" spans="2:9" x14ac:dyDescent="0.3">
      <c r="B45" s="28" t="s">
        <v>81</v>
      </c>
      <c r="C45" s="29">
        <v>45408</v>
      </c>
      <c r="D45" s="30">
        <v>64.650000000000006</v>
      </c>
      <c r="G45" s="25"/>
      <c r="H45" s="29">
        <v>45408</v>
      </c>
      <c r="I45" s="42">
        <v>29.718</v>
      </c>
    </row>
    <row r="46" spans="2:9" x14ac:dyDescent="0.3">
      <c r="B46" s="28" t="s">
        <v>81</v>
      </c>
      <c r="C46" s="29">
        <v>45411</v>
      </c>
      <c r="D46" s="30">
        <v>61.58</v>
      </c>
      <c r="G46" s="25"/>
      <c r="H46" s="29">
        <v>45411</v>
      </c>
      <c r="I46" s="42">
        <v>28.689</v>
      </c>
    </row>
    <row r="47" spans="2:9" x14ac:dyDescent="0.3">
      <c r="B47" s="28" t="s">
        <v>81</v>
      </c>
      <c r="C47" s="29">
        <v>45412</v>
      </c>
      <c r="D47" s="30">
        <v>64.69</v>
      </c>
      <c r="G47" s="25"/>
      <c r="H47" s="29">
        <v>45412</v>
      </c>
      <c r="I47" s="42">
        <v>29.785000000000007</v>
      </c>
    </row>
    <row r="48" spans="2:9" x14ac:dyDescent="0.3">
      <c r="B48" s="28" t="s">
        <v>81</v>
      </c>
      <c r="C48" s="29">
        <v>45414</v>
      </c>
      <c r="D48" s="30">
        <v>68.83</v>
      </c>
      <c r="G48" s="25"/>
      <c r="H48" s="29">
        <v>45414</v>
      </c>
      <c r="I48" s="42">
        <v>31.482000000000003</v>
      </c>
    </row>
    <row r="49" spans="2:11" x14ac:dyDescent="0.3">
      <c r="B49" s="28" t="s">
        <v>81</v>
      </c>
      <c r="C49" s="29">
        <v>45415</v>
      </c>
      <c r="D49" s="30">
        <v>67.48</v>
      </c>
      <c r="G49" s="25"/>
      <c r="H49" s="29">
        <v>45415</v>
      </c>
      <c r="I49" s="42">
        <v>31.04</v>
      </c>
    </row>
    <row r="50" spans="2:11" x14ac:dyDescent="0.3">
      <c r="B50" s="28" t="s">
        <v>81</v>
      </c>
      <c r="C50" s="29">
        <v>45418</v>
      </c>
      <c r="D50" s="30">
        <v>70.08</v>
      </c>
      <c r="G50" s="25"/>
      <c r="H50" s="29">
        <v>45418</v>
      </c>
      <c r="I50" s="42">
        <v>32.475999999999999</v>
      </c>
    </row>
    <row r="51" spans="2:11" x14ac:dyDescent="0.3">
      <c r="B51" s="28" t="s">
        <v>81</v>
      </c>
      <c r="C51" s="29">
        <v>45419</v>
      </c>
      <c r="D51" s="30">
        <v>67.28</v>
      </c>
      <c r="G51" s="25"/>
      <c r="H51" s="29">
        <v>45419</v>
      </c>
      <c r="I51" s="42">
        <v>31.477999999999998</v>
      </c>
    </row>
    <row r="52" spans="2:11" x14ac:dyDescent="0.3">
      <c r="B52" s="28" t="s">
        <v>81</v>
      </c>
      <c r="C52" s="29">
        <v>45420</v>
      </c>
      <c r="D52" s="30">
        <v>67.849999999999994</v>
      </c>
      <c r="G52" s="25"/>
      <c r="H52" s="29">
        <v>45420</v>
      </c>
      <c r="I52" s="42">
        <v>31</v>
      </c>
    </row>
    <row r="53" spans="2:11" x14ac:dyDescent="0.3">
      <c r="B53" s="28" t="s">
        <v>81</v>
      </c>
      <c r="C53" s="29">
        <v>45421</v>
      </c>
      <c r="D53" s="30">
        <v>68.8</v>
      </c>
      <c r="G53" s="25"/>
      <c r="H53" s="29">
        <v>45421</v>
      </c>
      <c r="I53" s="42">
        <v>31.045999999999999</v>
      </c>
    </row>
    <row r="54" spans="2:11" x14ac:dyDescent="0.3">
      <c r="B54" s="28" t="s">
        <v>81</v>
      </c>
      <c r="C54" s="29">
        <v>45422</v>
      </c>
      <c r="D54" s="30">
        <v>66.489999999999995</v>
      </c>
      <c r="G54" s="25"/>
      <c r="H54" s="29">
        <v>45422</v>
      </c>
      <c r="I54" s="42">
        <v>30.209</v>
      </c>
    </row>
    <row r="55" spans="2:11" x14ac:dyDescent="0.3">
      <c r="B55" s="28" t="s">
        <v>81</v>
      </c>
      <c r="C55" s="29">
        <v>45425</v>
      </c>
      <c r="D55" s="30">
        <v>64.959999999999994</v>
      </c>
      <c r="G55" s="25"/>
      <c r="H55" s="29">
        <v>45425</v>
      </c>
      <c r="I55" s="42">
        <v>29.844000000000001</v>
      </c>
    </row>
    <row r="56" spans="2:11" x14ac:dyDescent="0.3">
      <c r="B56" s="28" t="s">
        <v>81</v>
      </c>
      <c r="C56" s="29">
        <v>45426</v>
      </c>
      <c r="D56" s="30">
        <v>62.93</v>
      </c>
      <c r="G56" s="25"/>
      <c r="H56" s="29">
        <v>45426</v>
      </c>
      <c r="I56" s="42">
        <v>30.106000000000002</v>
      </c>
    </row>
    <row r="57" spans="2:11" x14ac:dyDescent="0.3">
      <c r="B57" s="28" t="s">
        <v>81</v>
      </c>
      <c r="C57" s="29">
        <v>45427</v>
      </c>
      <c r="D57" s="30">
        <v>62.59</v>
      </c>
      <c r="G57" s="25"/>
      <c r="H57" s="29">
        <v>45427</v>
      </c>
      <c r="I57" s="42">
        <v>30.254000000000005</v>
      </c>
    </row>
    <row r="58" spans="2:11" x14ac:dyDescent="0.3">
      <c r="B58" s="28" t="s">
        <v>81</v>
      </c>
      <c r="C58" s="29">
        <v>45428</v>
      </c>
      <c r="D58" s="30">
        <v>63.36</v>
      </c>
      <c r="G58" s="25"/>
      <c r="H58" s="29">
        <v>45428</v>
      </c>
      <c r="I58" s="42">
        <v>30.667000000000002</v>
      </c>
    </row>
    <row r="59" spans="2:11" x14ac:dyDescent="0.3">
      <c r="B59" s="28" t="s">
        <v>81</v>
      </c>
      <c r="C59" s="29">
        <v>45429</v>
      </c>
      <c r="D59" s="30">
        <v>65.86</v>
      </c>
      <c r="G59" s="25"/>
      <c r="H59" s="29">
        <v>45429</v>
      </c>
      <c r="I59" s="42">
        <v>31.247</v>
      </c>
    </row>
    <row r="60" spans="2:11" x14ac:dyDescent="0.3">
      <c r="B60" s="28" t="s">
        <v>81</v>
      </c>
      <c r="C60" s="29">
        <v>45432</v>
      </c>
      <c r="D60" s="30">
        <v>68.41</v>
      </c>
      <c r="G60" s="25"/>
      <c r="H60" s="29">
        <v>45432</v>
      </c>
      <c r="I60" s="42">
        <v>32.353999999999999</v>
      </c>
    </row>
    <row r="61" spans="2:11" x14ac:dyDescent="0.3">
      <c r="B61" s="28"/>
      <c r="C61" s="29"/>
      <c r="D61" s="30"/>
      <c r="G61" s="25"/>
      <c r="H61" s="29"/>
      <c r="I61" s="42" t="s">
        <v>76</v>
      </c>
    </row>
    <row r="62" spans="2:11" x14ac:dyDescent="0.3">
      <c r="B62" s="28"/>
      <c r="C62" s="29"/>
      <c r="D62" s="30"/>
      <c r="G62" s="25"/>
      <c r="H62" s="29"/>
      <c r="I62" s="42"/>
    </row>
    <row r="63" spans="2:11" x14ac:dyDescent="0.3">
      <c r="B63" s="28"/>
      <c r="C63" s="29"/>
      <c r="D63" s="30"/>
      <c r="H63" s="44"/>
      <c r="I63" s="45" t="s">
        <v>76</v>
      </c>
    </row>
    <row r="64" spans="2:11" x14ac:dyDescent="0.3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3">
      <c r="G65" s="1" t="s">
        <v>76</v>
      </c>
      <c r="H65" s="44"/>
      <c r="I65" s="45" t="s">
        <v>76</v>
      </c>
      <c r="J65" s="1" t="s">
        <v>76</v>
      </c>
      <c r="K65" s="1" t="s">
        <v>76</v>
      </c>
    </row>
    <row r="66" spans="7:11" x14ac:dyDescent="0.3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3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3">
      <c r="G68" s="1" t="s">
        <v>76</v>
      </c>
      <c r="H68" s="44"/>
      <c r="I68" s="45" t="s">
        <v>76</v>
      </c>
      <c r="J68" s="1" t="s">
        <v>76</v>
      </c>
      <c r="K68" s="1" t="s">
        <v>76</v>
      </c>
    </row>
    <row r="69" spans="7:11" x14ac:dyDescent="0.3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3">
      <c r="H70" s="44"/>
      <c r="I70" s="45"/>
    </row>
    <row r="71" spans="7:11" x14ac:dyDescent="0.3">
      <c r="H71" s="44"/>
      <c r="I71" s="45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700-000000000000}"/>
    <hyperlink ref="B21" r:id="rId2" xr:uid="{00000000-0004-0000-0700-000001000000}"/>
    <hyperlink ref="G21" r:id="rId3" xr:uid="{00000000-0004-0000-0700-000002000000}"/>
    <hyperlink ref="H28:I28" r:id="rId4" display="CEGH" xr:uid="{00000000-0004-0000-0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EABA-0C4F-44C4-B1E4-82E31FD4C198}">
  <dimension ref="B6:J69"/>
  <sheetViews>
    <sheetView zoomScaleNormal="100" workbookViewId="0">
      <selection activeCell="N44" sqref="N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November 2025</v>
      </c>
      <c r="C8" s="74"/>
      <c r="D8" s="75"/>
      <c r="G8" s="73" t="str">
        <f ca="1">MID(CELL("dateiname",F1),FIND("]",CELL("dateiname",F1))+1,255)</f>
        <v>November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3.88</v>
      </c>
      <c r="I10" s="12">
        <f>H10*1.2</f>
        <v>4.6559999999999997</v>
      </c>
    </row>
    <row r="11" spans="2:9" x14ac:dyDescent="0.3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3.88</v>
      </c>
      <c r="I11" s="12">
        <f t="shared" ref="I11:I13" si="1">H11*1.2</f>
        <v>4.6559999999999997</v>
      </c>
    </row>
    <row r="12" spans="2:9" x14ac:dyDescent="0.3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4.38</v>
      </c>
      <c r="I12" s="12">
        <f t="shared" si="1"/>
        <v>5.2559999999999993</v>
      </c>
    </row>
    <row r="13" spans="2:9" x14ac:dyDescent="0.3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4.38</v>
      </c>
      <c r="I13" s="12">
        <f t="shared" si="1"/>
        <v>5.2559999999999993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November 2025</v>
      </c>
      <c r="D26" s="52"/>
      <c r="G26" s="18" t="s">
        <v>0</v>
      </c>
      <c r="H26" s="53" t="str">
        <f ca="1">G8</f>
        <v>November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111.01428571428572</v>
      </c>
      <c r="D30" s="10" t="s">
        <v>5</v>
      </c>
      <c r="G30" s="9" t="s">
        <v>8</v>
      </c>
      <c r="H30" s="11">
        <f>I34</f>
        <v>34.085428571428572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November 2025</v>
      </c>
      <c r="H34" s="50"/>
      <c r="I34" s="37">
        <f>AVERAGE(I41:I63)</f>
        <v>34.085428571428572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November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98</v>
      </c>
      <c r="C41" s="26">
        <v>45922</v>
      </c>
      <c r="D41" s="27">
        <v>109.52</v>
      </c>
      <c r="G41" s="25"/>
      <c r="H41" s="29">
        <v>45922</v>
      </c>
      <c r="I41" s="42">
        <v>34.210999999999999</v>
      </c>
    </row>
    <row r="42" spans="2:9" x14ac:dyDescent="0.3">
      <c r="B42" s="28" t="s">
        <v>98</v>
      </c>
      <c r="C42" s="29">
        <v>45923</v>
      </c>
      <c r="D42" s="30">
        <v>109.7</v>
      </c>
      <c r="G42" s="25"/>
      <c r="H42" s="29">
        <v>45923</v>
      </c>
      <c r="I42" s="42">
        <v>34.470999999999997</v>
      </c>
    </row>
    <row r="43" spans="2:9" x14ac:dyDescent="0.3">
      <c r="B43" s="28" t="s">
        <v>98</v>
      </c>
      <c r="C43" s="29">
        <v>45924</v>
      </c>
      <c r="D43" s="30">
        <v>108.5</v>
      </c>
      <c r="G43" s="25"/>
      <c r="H43" s="29">
        <v>45924</v>
      </c>
      <c r="I43" s="42">
        <v>34.015000000000001</v>
      </c>
    </row>
    <row r="44" spans="2:9" x14ac:dyDescent="0.3">
      <c r="B44" s="28" t="s">
        <v>98</v>
      </c>
      <c r="C44" s="29">
        <v>45925</v>
      </c>
      <c r="D44" s="30">
        <v>109.46</v>
      </c>
      <c r="G44" s="25"/>
      <c r="H44" s="29">
        <v>45925</v>
      </c>
      <c r="I44" s="42">
        <v>34.530999999999999</v>
      </c>
    </row>
    <row r="45" spans="2:9" x14ac:dyDescent="0.3">
      <c r="B45" s="28" t="s">
        <v>98</v>
      </c>
      <c r="C45" s="29">
        <v>45926</v>
      </c>
      <c r="D45" s="30">
        <v>109.78</v>
      </c>
      <c r="G45" s="25"/>
      <c r="H45" s="29">
        <v>45926</v>
      </c>
      <c r="I45" s="42">
        <v>34.686</v>
      </c>
    </row>
    <row r="46" spans="2:9" x14ac:dyDescent="0.3">
      <c r="B46" s="28" t="s">
        <v>98</v>
      </c>
      <c r="C46" s="29">
        <v>45929</v>
      </c>
      <c r="D46" s="30">
        <v>109.95</v>
      </c>
      <c r="G46" s="25"/>
      <c r="H46" s="29">
        <v>45929</v>
      </c>
      <c r="I46" s="42">
        <v>34.148000000000003</v>
      </c>
    </row>
    <row r="47" spans="2:9" x14ac:dyDescent="0.3">
      <c r="B47" s="28" t="s">
        <v>98</v>
      </c>
      <c r="C47" s="29">
        <v>45930</v>
      </c>
      <c r="D47" s="30">
        <v>107.08</v>
      </c>
      <c r="G47" s="25"/>
      <c r="H47" s="29">
        <v>45930</v>
      </c>
      <c r="I47" s="42">
        <v>32.988000000000007</v>
      </c>
    </row>
    <row r="48" spans="2:9" x14ac:dyDescent="0.3">
      <c r="B48" s="28" t="s">
        <v>98</v>
      </c>
      <c r="C48" s="29">
        <v>45931</v>
      </c>
      <c r="D48" s="30">
        <v>107.42</v>
      </c>
      <c r="G48" s="25"/>
      <c r="H48" s="29">
        <v>45931</v>
      </c>
      <c r="I48" s="42">
        <v>33.01</v>
      </c>
    </row>
    <row r="49" spans="2:9" x14ac:dyDescent="0.3">
      <c r="B49" s="28" t="s">
        <v>98</v>
      </c>
      <c r="C49" s="29">
        <v>45932</v>
      </c>
      <c r="D49" s="30">
        <v>106.95</v>
      </c>
      <c r="G49" s="25"/>
      <c r="H49" s="29">
        <v>45932</v>
      </c>
      <c r="I49" s="42">
        <v>33.110999999999997</v>
      </c>
    </row>
    <row r="50" spans="2:9" x14ac:dyDescent="0.3">
      <c r="B50" s="28" t="s">
        <v>98</v>
      </c>
      <c r="C50" s="29">
        <v>45933</v>
      </c>
      <c r="D50" s="30">
        <v>108.58</v>
      </c>
      <c r="G50" s="25"/>
      <c r="H50" s="29">
        <v>45933</v>
      </c>
      <c r="I50" s="42">
        <v>33.152000000000001</v>
      </c>
    </row>
    <row r="51" spans="2:9" x14ac:dyDescent="0.3">
      <c r="B51" s="28" t="s">
        <v>98</v>
      </c>
      <c r="C51" s="29">
        <v>45936</v>
      </c>
      <c r="D51" s="30">
        <v>112.45</v>
      </c>
      <c r="G51" s="25"/>
      <c r="H51" s="29">
        <v>45936</v>
      </c>
      <c r="I51" s="42">
        <v>34.884999999999998</v>
      </c>
    </row>
    <row r="52" spans="2:9" x14ac:dyDescent="0.3">
      <c r="B52" s="28" t="s">
        <v>98</v>
      </c>
      <c r="C52" s="29">
        <v>45937</v>
      </c>
      <c r="D52" s="30">
        <v>112</v>
      </c>
      <c r="G52" s="25"/>
      <c r="H52" s="29">
        <v>45937</v>
      </c>
      <c r="I52" s="42">
        <v>35.055999999999997</v>
      </c>
    </row>
    <row r="53" spans="2:9" x14ac:dyDescent="0.3">
      <c r="B53" s="28" t="s">
        <v>98</v>
      </c>
      <c r="C53" s="29">
        <v>45938</v>
      </c>
      <c r="D53" s="30">
        <v>112.41</v>
      </c>
      <c r="G53" s="25"/>
      <c r="H53" s="29">
        <v>45938</v>
      </c>
      <c r="I53" s="42">
        <v>34.58</v>
      </c>
    </row>
    <row r="54" spans="2:9" x14ac:dyDescent="0.3">
      <c r="B54" s="28" t="s">
        <v>98</v>
      </c>
      <c r="C54" s="29">
        <v>45939</v>
      </c>
      <c r="D54" s="30">
        <v>111.59</v>
      </c>
      <c r="G54" s="25"/>
      <c r="H54" s="29">
        <v>45939</v>
      </c>
      <c r="I54" s="42">
        <v>34.357999999999997</v>
      </c>
    </row>
    <row r="55" spans="2:9" x14ac:dyDescent="0.3">
      <c r="B55" s="28" t="s">
        <v>98</v>
      </c>
      <c r="C55" s="29">
        <v>45940</v>
      </c>
      <c r="D55" s="30">
        <v>111.35</v>
      </c>
      <c r="G55" s="25"/>
      <c r="H55" s="29">
        <v>45940</v>
      </c>
      <c r="I55" s="42">
        <v>34.220999999999997</v>
      </c>
    </row>
    <row r="56" spans="2:9" x14ac:dyDescent="0.3">
      <c r="B56" s="28" t="s">
        <v>98</v>
      </c>
      <c r="C56" s="29">
        <v>45943</v>
      </c>
      <c r="D56" s="30">
        <v>111.27</v>
      </c>
      <c r="G56" s="25"/>
      <c r="H56" s="29">
        <v>45943</v>
      </c>
      <c r="I56" s="42">
        <v>33.598000000000006</v>
      </c>
    </row>
    <row r="57" spans="2:9" x14ac:dyDescent="0.3">
      <c r="B57" s="28" t="s">
        <v>98</v>
      </c>
      <c r="C57" s="29">
        <v>45944</v>
      </c>
      <c r="D57" s="30">
        <v>112.92</v>
      </c>
      <c r="G57" s="25" t="s">
        <v>76</v>
      </c>
      <c r="H57" s="29">
        <v>45944</v>
      </c>
      <c r="I57" s="42">
        <v>33.908000000000001</v>
      </c>
    </row>
    <row r="58" spans="2:9" x14ac:dyDescent="0.3">
      <c r="B58" s="28" t="s">
        <v>98</v>
      </c>
      <c r="C58" s="29">
        <v>45945</v>
      </c>
      <c r="D58" s="30">
        <v>113.4</v>
      </c>
      <c r="G58" s="25" t="s">
        <v>76</v>
      </c>
      <c r="H58" s="29">
        <v>45945</v>
      </c>
      <c r="I58" s="42">
        <v>33.976999999999997</v>
      </c>
    </row>
    <row r="59" spans="2:9" x14ac:dyDescent="0.3">
      <c r="B59" s="28" t="s">
        <v>98</v>
      </c>
      <c r="C59" s="29">
        <v>45946</v>
      </c>
      <c r="D59" s="30">
        <v>116.36</v>
      </c>
      <c r="G59" s="25" t="s">
        <v>76</v>
      </c>
      <c r="H59" s="29">
        <v>45946</v>
      </c>
      <c r="I59" s="42">
        <v>34.619000000000007</v>
      </c>
    </row>
    <row r="60" spans="2:9" x14ac:dyDescent="0.3">
      <c r="B60" s="28" t="s">
        <v>98</v>
      </c>
      <c r="C60" s="29">
        <v>45947</v>
      </c>
      <c r="D60" s="30">
        <v>115.65</v>
      </c>
      <c r="G60" s="25" t="s">
        <v>76</v>
      </c>
      <c r="H60" s="29">
        <v>45947</v>
      </c>
      <c r="I60" s="42">
        <v>34.127000000000002</v>
      </c>
    </row>
    <row r="61" spans="2:9" x14ac:dyDescent="0.3">
      <c r="B61" s="28" t="s">
        <v>98</v>
      </c>
      <c r="C61" s="29">
        <v>45950</v>
      </c>
      <c r="D61" s="30">
        <v>114.96</v>
      </c>
      <c r="G61" s="25" t="s">
        <v>76</v>
      </c>
      <c r="H61" s="29">
        <v>45950</v>
      </c>
      <c r="I61" s="42">
        <v>34.142000000000003</v>
      </c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/>
    </row>
    <row r="67" spans="8:9" x14ac:dyDescent="0.3">
      <c r="H67" s="1">
        <v>45948</v>
      </c>
      <c r="I67" s="1" t="s">
        <v>76</v>
      </c>
    </row>
    <row r="68" spans="8:9" x14ac:dyDescent="0.3">
      <c r="H68" s="1">
        <v>45949</v>
      </c>
      <c r="I68" s="1" t="s">
        <v>76</v>
      </c>
    </row>
    <row r="69" spans="8:9" x14ac:dyDescent="0.3">
      <c r="H69" s="1">
        <v>45950</v>
      </c>
      <c r="I69" s="1">
        <v>34.142000000000003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3E690495-8757-45CB-96E7-8CC23EE56FB9}"/>
    <hyperlink ref="B21" r:id="rId2" display="Berechnungsdetails im Preisblatt (Seite 3)" xr:uid="{11D55900-F399-4904-90A9-45D4947CA092}"/>
    <hyperlink ref="G21" r:id="rId3" display="Berechnungsdetails im Preisblatt (Seite 3)" xr:uid="{CE40BBC2-6F67-4B76-B5BA-6EEF1FC86FA4}"/>
    <hyperlink ref="H28:I28" r:id="rId4" display="CEGH" xr:uid="{A8A1D852-1008-45A9-BEAD-AC38871515F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6:K71"/>
  <sheetViews>
    <sheetView topLeftCell="A34" zoomScaleNormal="100" workbookViewId="0">
      <selection activeCell="C38" sqref="C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Mai 2024</v>
      </c>
      <c r="C8" s="74"/>
      <c r="D8" s="75"/>
      <c r="G8" s="73" t="str">
        <f ca="1">MID(CELL("dateiname",F1),FIND("]",CELL("dateiname",F1))+1,255)</f>
        <v>Mai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7.12</v>
      </c>
      <c r="D10" s="12">
        <f>C10*1.2</f>
        <v>8.5440000000000005</v>
      </c>
      <c r="E10" s="13"/>
      <c r="F10" s="13"/>
      <c r="G10" s="15" t="s">
        <v>31</v>
      </c>
      <c r="H10" s="41">
        <f>ROUND((($H$30-$H$31)+4.75)/10,2)</f>
        <v>3.44</v>
      </c>
      <c r="I10" s="12">
        <f>H10*1.2</f>
        <v>4.1280000000000001</v>
      </c>
    </row>
    <row r="11" spans="2:9" x14ac:dyDescent="0.3">
      <c r="B11" s="16" t="s">
        <v>24</v>
      </c>
      <c r="C11" s="41">
        <f>ROUND(((($C$30-$C$31)*1.1)+9.75)/10,2)</f>
        <v>7.12</v>
      </c>
      <c r="D11" s="12">
        <f t="shared" ref="D11:D13" si="0">C11*1.2</f>
        <v>8.5440000000000005</v>
      </c>
      <c r="E11" s="13"/>
      <c r="F11" s="13"/>
      <c r="G11" s="15" t="s">
        <v>30</v>
      </c>
      <c r="H11" s="41">
        <f>ROUND((($H$30-$H$31)+4.75)/10,2)</f>
        <v>3.44</v>
      </c>
      <c r="I11" s="12">
        <f t="shared" ref="I11:I13" si="1">H11*1.2</f>
        <v>4.1280000000000001</v>
      </c>
    </row>
    <row r="12" spans="2:9" x14ac:dyDescent="0.3">
      <c r="B12" s="15" t="s">
        <v>25</v>
      </c>
      <c r="C12" s="41">
        <f>ROUND(((($C$30-$C$31)*1.1)+14.75)/10,2)</f>
        <v>7.62</v>
      </c>
      <c r="D12" s="12">
        <f t="shared" si="0"/>
        <v>9.1440000000000001</v>
      </c>
      <c r="E12" s="13"/>
      <c r="F12" s="13"/>
      <c r="G12" s="15" t="s">
        <v>29</v>
      </c>
      <c r="H12" s="41">
        <f>ROUND((($H$30-$H$31)+9.75)/10,2)</f>
        <v>3.94</v>
      </c>
      <c r="I12" s="12">
        <f t="shared" si="1"/>
        <v>4.7279999999999998</v>
      </c>
    </row>
    <row r="13" spans="2:9" x14ac:dyDescent="0.3">
      <c r="B13" s="15" t="s">
        <v>26</v>
      </c>
      <c r="C13" s="41">
        <f>ROUND(((($C$30-$C$31)*1.1)+14.75)/10,2)</f>
        <v>7.62</v>
      </c>
      <c r="D13" s="12">
        <f t="shared" si="0"/>
        <v>9.1440000000000001</v>
      </c>
      <c r="E13" s="13"/>
      <c r="F13" s="13"/>
      <c r="G13" s="15" t="s">
        <v>32</v>
      </c>
      <c r="H13" s="41">
        <f>ROUND((($H$30-$H$31)+9.75)/10,2)</f>
        <v>3.94</v>
      </c>
      <c r="I13" s="12">
        <f t="shared" si="1"/>
        <v>4.7279999999999998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Mai 2024</v>
      </c>
      <c r="D26" s="52"/>
      <c r="G26" s="18" t="s">
        <v>0</v>
      </c>
      <c r="H26" s="53" t="str">
        <f ca="1">G8</f>
        <v>Mai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55.841999999999999</v>
      </c>
      <c r="D30" s="10" t="s">
        <v>5</v>
      </c>
      <c r="G30" s="9" t="s">
        <v>8</v>
      </c>
      <c r="H30" s="11">
        <f>I34</f>
        <v>29.626950000000001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Mai 2024</v>
      </c>
      <c r="H34" s="50"/>
      <c r="I34" s="37">
        <f>AVERAGE(I41:I71)</f>
        <v>29.626950000000001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Mai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80</v>
      </c>
      <c r="C41" s="26">
        <v>45372</v>
      </c>
      <c r="D41" s="27">
        <v>52.18</v>
      </c>
      <c r="G41" s="25"/>
      <c r="H41" s="29">
        <v>45372</v>
      </c>
      <c r="I41" s="42">
        <v>27.684000000000001</v>
      </c>
    </row>
    <row r="42" spans="2:9" x14ac:dyDescent="0.3">
      <c r="B42" s="28" t="s">
        <v>80</v>
      </c>
      <c r="C42" s="29">
        <v>45373</v>
      </c>
      <c r="D42" s="30">
        <v>52.93</v>
      </c>
      <c r="G42" s="25"/>
      <c r="H42" s="29">
        <v>45373</v>
      </c>
      <c r="I42" s="42">
        <v>28.646999999999998</v>
      </c>
    </row>
    <row r="43" spans="2:9" x14ac:dyDescent="0.3">
      <c r="B43" s="28" t="s">
        <v>80</v>
      </c>
      <c r="C43" s="29">
        <v>45376</v>
      </c>
      <c r="D43" s="30">
        <v>54.56</v>
      </c>
      <c r="G43" s="25"/>
      <c r="H43" s="29">
        <v>45376</v>
      </c>
      <c r="I43" s="42">
        <v>29.681999999999999</v>
      </c>
    </row>
    <row r="44" spans="2:9" x14ac:dyDescent="0.3">
      <c r="B44" s="28" t="s">
        <v>80</v>
      </c>
      <c r="C44" s="29">
        <v>45377</v>
      </c>
      <c r="D44" s="30">
        <v>51.13</v>
      </c>
      <c r="G44" s="25"/>
      <c r="H44" s="29">
        <v>45377</v>
      </c>
      <c r="I44" s="42">
        <v>28.556999999999999</v>
      </c>
    </row>
    <row r="45" spans="2:9" x14ac:dyDescent="0.3">
      <c r="B45" s="28" t="s">
        <v>80</v>
      </c>
      <c r="C45" s="29">
        <v>45378</v>
      </c>
      <c r="D45" s="30">
        <v>51.1</v>
      </c>
      <c r="G45" s="25"/>
      <c r="H45" s="29">
        <v>45378</v>
      </c>
      <c r="I45" s="42">
        <v>28.943000000000005</v>
      </c>
    </row>
    <row r="46" spans="2:9" x14ac:dyDescent="0.3">
      <c r="B46" s="28" t="s">
        <v>80</v>
      </c>
      <c r="C46" s="29">
        <v>45379</v>
      </c>
      <c r="D46" s="30">
        <v>51.82</v>
      </c>
      <c r="G46" s="25"/>
      <c r="H46" s="29">
        <v>45379</v>
      </c>
      <c r="I46" s="42">
        <v>28.652000000000001</v>
      </c>
    </row>
    <row r="47" spans="2:9" x14ac:dyDescent="0.3">
      <c r="B47" s="28" t="s">
        <v>80</v>
      </c>
      <c r="C47" s="29">
        <v>45384</v>
      </c>
      <c r="D47" s="30">
        <v>48.39</v>
      </c>
      <c r="G47" s="25"/>
      <c r="H47" s="29">
        <v>45384</v>
      </c>
      <c r="I47" s="42">
        <v>27.564</v>
      </c>
    </row>
    <row r="48" spans="2:9" x14ac:dyDescent="0.3">
      <c r="B48" s="28" t="s">
        <v>80</v>
      </c>
      <c r="C48" s="29">
        <v>45385</v>
      </c>
      <c r="D48" s="30">
        <v>48.09</v>
      </c>
      <c r="G48" s="25"/>
      <c r="H48" s="29">
        <v>45385</v>
      </c>
      <c r="I48" s="42">
        <v>26.768000000000001</v>
      </c>
    </row>
    <row r="49" spans="2:11" x14ac:dyDescent="0.3">
      <c r="B49" s="28" t="s">
        <v>80</v>
      </c>
      <c r="C49" s="29">
        <v>45386</v>
      </c>
      <c r="D49" s="30">
        <v>49.68</v>
      </c>
      <c r="G49" s="25"/>
      <c r="H49" s="29">
        <v>45386</v>
      </c>
      <c r="I49" s="42">
        <v>27.504000000000001</v>
      </c>
    </row>
    <row r="50" spans="2:11" x14ac:dyDescent="0.3">
      <c r="B50" s="28" t="s">
        <v>80</v>
      </c>
      <c r="C50" s="29">
        <v>45387</v>
      </c>
      <c r="D50" s="30">
        <v>51.68</v>
      </c>
      <c r="G50" s="25"/>
      <c r="H50" s="29">
        <v>45387</v>
      </c>
      <c r="I50" s="42">
        <v>27.774000000000001</v>
      </c>
    </row>
    <row r="51" spans="2:11" x14ac:dyDescent="0.3">
      <c r="B51" s="28" t="s">
        <v>80</v>
      </c>
      <c r="C51" s="29">
        <v>45390</v>
      </c>
      <c r="D51" s="30">
        <v>54.08</v>
      </c>
      <c r="G51" s="25"/>
      <c r="H51" s="29">
        <v>45390</v>
      </c>
      <c r="I51" s="42">
        <v>29.056999999999999</v>
      </c>
    </row>
    <row r="52" spans="2:11" x14ac:dyDescent="0.3">
      <c r="B52" s="28" t="s">
        <v>80</v>
      </c>
      <c r="C52" s="29">
        <v>45391</v>
      </c>
      <c r="D52" s="30">
        <v>54.22</v>
      </c>
      <c r="G52" s="25"/>
      <c r="H52" s="29">
        <v>45391</v>
      </c>
      <c r="I52" s="42">
        <v>28.201000000000001</v>
      </c>
    </row>
    <row r="53" spans="2:11" x14ac:dyDescent="0.3">
      <c r="B53" s="28" t="s">
        <v>80</v>
      </c>
      <c r="C53" s="29">
        <v>45392</v>
      </c>
      <c r="D53" s="30">
        <v>54.77</v>
      </c>
      <c r="G53" s="25"/>
      <c r="H53" s="29">
        <v>45392</v>
      </c>
      <c r="I53" s="42">
        <v>28.111999999999998</v>
      </c>
    </row>
    <row r="54" spans="2:11" x14ac:dyDescent="0.3">
      <c r="B54" s="28" t="s">
        <v>80</v>
      </c>
      <c r="C54" s="29">
        <v>45393</v>
      </c>
      <c r="D54" s="30">
        <v>59.18</v>
      </c>
      <c r="G54" s="25"/>
      <c r="H54" s="29">
        <v>45393</v>
      </c>
      <c r="I54" s="42">
        <v>30.402000000000001</v>
      </c>
    </row>
    <row r="55" spans="2:11" x14ac:dyDescent="0.3">
      <c r="B55" s="28" t="s">
        <v>80</v>
      </c>
      <c r="C55" s="29">
        <v>45394</v>
      </c>
      <c r="D55" s="30">
        <v>61.41</v>
      </c>
      <c r="G55" s="25"/>
      <c r="H55" s="29">
        <v>45394</v>
      </c>
      <c r="I55" s="42">
        <v>31.602999999999998</v>
      </c>
    </row>
    <row r="56" spans="2:11" x14ac:dyDescent="0.3">
      <c r="B56" s="28" t="s">
        <v>80</v>
      </c>
      <c r="C56" s="29">
        <v>45397</v>
      </c>
      <c r="D56" s="30">
        <v>62.52</v>
      </c>
      <c r="G56" s="25"/>
      <c r="H56" s="29">
        <v>45397</v>
      </c>
      <c r="I56" s="42">
        <v>32.012999999999998</v>
      </c>
    </row>
    <row r="57" spans="2:11" x14ac:dyDescent="0.3">
      <c r="B57" s="28" t="s">
        <v>80</v>
      </c>
      <c r="C57" s="29">
        <v>45398</v>
      </c>
      <c r="D57" s="30">
        <v>67.95</v>
      </c>
      <c r="G57" s="25"/>
      <c r="H57" s="29">
        <v>45398</v>
      </c>
      <c r="I57" s="42">
        <v>33.924999999999997</v>
      </c>
    </row>
    <row r="58" spans="2:11" x14ac:dyDescent="0.3">
      <c r="B58" s="28" t="s">
        <v>80</v>
      </c>
      <c r="C58" s="29">
        <v>45399</v>
      </c>
      <c r="D58" s="30">
        <v>62.91</v>
      </c>
      <c r="G58" s="25"/>
      <c r="H58" s="29">
        <v>45399</v>
      </c>
      <c r="I58" s="42">
        <v>32.314999999999998</v>
      </c>
    </row>
    <row r="59" spans="2:11" x14ac:dyDescent="0.3">
      <c r="B59" s="28" t="s">
        <v>80</v>
      </c>
      <c r="C59" s="29">
        <v>45400</v>
      </c>
      <c r="D59" s="30">
        <v>66.23</v>
      </c>
      <c r="G59" s="25"/>
      <c r="H59" s="29">
        <v>45400</v>
      </c>
      <c r="I59" s="42">
        <v>33.36</v>
      </c>
    </row>
    <row r="60" spans="2:11" x14ac:dyDescent="0.3">
      <c r="B60" s="28" t="s">
        <v>80</v>
      </c>
      <c r="C60" s="29">
        <v>45401</v>
      </c>
      <c r="D60" s="30">
        <v>62.01</v>
      </c>
      <c r="G60" s="25"/>
      <c r="H60" s="29">
        <v>45401</v>
      </c>
      <c r="I60" s="42">
        <v>31.776</v>
      </c>
    </row>
    <row r="61" spans="2:11" x14ac:dyDescent="0.3">
      <c r="B61" s="28"/>
      <c r="C61" s="29"/>
      <c r="D61" s="30"/>
      <c r="G61" s="25"/>
      <c r="H61" s="29">
        <v>45402</v>
      </c>
      <c r="I61" s="42" t="s">
        <v>76</v>
      </c>
    </row>
    <row r="62" spans="2:11" x14ac:dyDescent="0.3">
      <c r="B62" s="28"/>
      <c r="C62" s="29"/>
      <c r="D62" s="30"/>
      <c r="G62" s="25"/>
      <c r="H62" s="29"/>
      <c r="I62" s="42"/>
    </row>
    <row r="63" spans="2:11" x14ac:dyDescent="0.3">
      <c r="B63" s="28"/>
      <c r="C63" s="29"/>
      <c r="D63" s="30"/>
      <c r="H63" s="44"/>
      <c r="I63" s="45"/>
    </row>
    <row r="64" spans="2:11" x14ac:dyDescent="0.3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3">
      <c r="G65" s="1" t="s">
        <v>76</v>
      </c>
      <c r="H65" s="44"/>
      <c r="I65" s="45"/>
      <c r="J65" s="1" t="s">
        <v>76</v>
      </c>
      <c r="K65" s="1" t="s">
        <v>76</v>
      </c>
    </row>
    <row r="66" spans="7:11" x14ac:dyDescent="0.3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3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3">
      <c r="G68" s="1" t="s">
        <v>76</v>
      </c>
      <c r="H68" s="44"/>
      <c r="I68" s="45"/>
      <c r="J68" s="1" t="s">
        <v>76</v>
      </c>
      <c r="K68" s="1" t="s">
        <v>76</v>
      </c>
    </row>
    <row r="69" spans="7:11" x14ac:dyDescent="0.3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3">
      <c r="H70" s="44"/>
      <c r="I70" s="45"/>
    </row>
    <row r="71" spans="7:11" x14ac:dyDescent="0.3">
      <c r="H71" s="44"/>
      <c r="I71" s="45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800-000000000000}"/>
    <hyperlink ref="B21" r:id="rId2" xr:uid="{00000000-0004-0000-0800-000001000000}"/>
    <hyperlink ref="G21" r:id="rId3" xr:uid="{00000000-0004-0000-0800-000002000000}"/>
    <hyperlink ref="H28:I28" r:id="rId4" display="CEGH" xr:uid="{00000000-0004-0000-0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6:K65"/>
  <sheetViews>
    <sheetView topLeftCell="A28" zoomScaleNormal="100" workbookViewId="0">
      <selection activeCell="B41" sqref="B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April 2024</v>
      </c>
      <c r="C8" s="74"/>
      <c r="D8" s="75"/>
      <c r="G8" s="73" t="str">
        <f ca="1">MID(CELL("dateiname",F1),FIND("]",CELL("dateiname",F1))+1,255)</f>
        <v>April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7.43</v>
      </c>
      <c r="D10" s="12">
        <f>C10*1.2</f>
        <v>8.9159999999999986</v>
      </c>
      <c r="E10" s="13"/>
      <c r="F10" s="13"/>
      <c r="G10" s="15" t="s">
        <v>31</v>
      </c>
      <c r="H10" s="41">
        <f>ROUND((($H$30-$H$31)+4.75)/10,2)</f>
        <v>3.19</v>
      </c>
      <c r="I10" s="12">
        <f>H10*1.2</f>
        <v>3.8279999999999998</v>
      </c>
    </row>
    <row r="11" spans="2:9" x14ac:dyDescent="0.3">
      <c r="B11" s="16" t="s">
        <v>24</v>
      </c>
      <c r="C11" s="41">
        <f>ROUND(((($C$30-$C$31)*1.1)+9.75)/10,2)</f>
        <v>7.43</v>
      </c>
      <c r="D11" s="12">
        <f t="shared" ref="D11:D13" si="0">C11*1.2</f>
        <v>8.9159999999999986</v>
      </c>
      <c r="E11" s="13"/>
      <c r="F11" s="13"/>
      <c r="G11" s="15" t="s">
        <v>30</v>
      </c>
      <c r="H11" s="41">
        <f>ROUND((($H$30-$H$31)+4.75)/10,2)</f>
        <v>3.19</v>
      </c>
      <c r="I11" s="12">
        <f t="shared" ref="I11:I13" si="1">H11*1.2</f>
        <v>3.8279999999999998</v>
      </c>
    </row>
    <row r="12" spans="2:9" x14ac:dyDescent="0.3">
      <c r="B12" s="15" t="s">
        <v>25</v>
      </c>
      <c r="C12" s="41">
        <f>ROUND(((($C$30-$C$31)*1.1)+14.75)/10,2)</f>
        <v>7.93</v>
      </c>
      <c r="D12" s="12">
        <f t="shared" si="0"/>
        <v>9.516</v>
      </c>
      <c r="E12" s="13"/>
      <c r="F12" s="13"/>
      <c r="G12" s="15" t="s">
        <v>29</v>
      </c>
      <c r="H12" s="41">
        <f>ROUND((($H$30-$H$31)+9.75)/10,2)</f>
        <v>3.69</v>
      </c>
      <c r="I12" s="12">
        <f t="shared" si="1"/>
        <v>4.4279999999999999</v>
      </c>
    </row>
    <row r="13" spans="2:9" x14ac:dyDescent="0.3">
      <c r="B13" s="15" t="s">
        <v>26</v>
      </c>
      <c r="C13" s="41">
        <f>ROUND(((($C$30-$C$31)*1.1)+14.75)/10,2)</f>
        <v>7.93</v>
      </c>
      <c r="D13" s="12">
        <f t="shared" si="0"/>
        <v>9.516</v>
      </c>
      <c r="E13" s="13"/>
      <c r="F13" s="13"/>
      <c r="G13" s="15" t="s">
        <v>32</v>
      </c>
      <c r="H13" s="41">
        <f>ROUND((($H$30-$H$31)+9.75)/10,2)</f>
        <v>3.69</v>
      </c>
      <c r="I13" s="12">
        <f t="shared" si="1"/>
        <v>4.4279999999999999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April 2024</v>
      </c>
      <c r="D26" s="52"/>
      <c r="G26" s="18" t="s">
        <v>0</v>
      </c>
      <c r="H26" s="53" t="str">
        <f ca="1">G8</f>
        <v>April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58.697142857142865</v>
      </c>
      <c r="D30" s="10" t="s">
        <v>5</v>
      </c>
      <c r="G30" s="9" t="s">
        <v>8</v>
      </c>
      <c r="H30" s="11">
        <f>I34</f>
        <v>27.114476190476196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April 2024</v>
      </c>
      <c r="H34" s="50"/>
      <c r="I34" s="37">
        <f>AVERAGE(I41:I63)</f>
        <v>27.114476190476196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April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79</v>
      </c>
      <c r="C41" s="26">
        <v>45343</v>
      </c>
      <c r="D41" s="27">
        <v>55.63</v>
      </c>
      <c r="G41" s="25"/>
      <c r="H41" s="29">
        <v>45343</v>
      </c>
      <c r="I41" s="27">
        <v>25.449000000000002</v>
      </c>
    </row>
    <row r="42" spans="2:9" x14ac:dyDescent="0.3">
      <c r="B42" s="28" t="s">
        <v>79</v>
      </c>
      <c r="C42" s="29">
        <v>45344</v>
      </c>
      <c r="D42" s="30">
        <v>53.73</v>
      </c>
      <c r="G42" s="25"/>
      <c r="H42" s="29">
        <v>45344</v>
      </c>
      <c r="I42" s="27">
        <v>24.7</v>
      </c>
    </row>
    <row r="43" spans="2:9" x14ac:dyDescent="0.3">
      <c r="B43" s="28" t="s">
        <v>79</v>
      </c>
      <c r="C43" s="29">
        <v>45345</v>
      </c>
      <c r="D43" s="30">
        <v>53.49</v>
      </c>
      <c r="G43" s="25"/>
      <c r="H43" s="29">
        <v>45345</v>
      </c>
      <c r="I43" s="27">
        <v>24.541</v>
      </c>
    </row>
    <row r="44" spans="2:9" x14ac:dyDescent="0.3">
      <c r="B44" s="28" t="s">
        <v>79</v>
      </c>
      <c r="C44" s="29">
        <v>45348</v>
      </c>
      <c r="D44" s="30">
        <v>56.11</v>
      </c>
      <c r="G44" s="25"/>
      <c r="H44" s="29">
        <v>45348</v>
      </c>
      <c r="I44" s="27">
        <v>25.534000000000002</v>
      </c>
    </row>
    <row r="45" spans="2:9" x14ac:dyDescent="0.3">
      <c r="B45" s="28" t="s">
        <v>79</v>
      </c>
      <c r="C45" s="29">
        <v>45349</v>
      </c>
      <c r="D45" s="30">
        <v>57.09</v>
      </c>
      <c r="G45" s="25"/>
      <c r="H45" s="29">
        <v>45349</v>
      </c>
      <c r="I45" s="27">
        <v>25.861000000000001</v>
      </c>
    </row>
    <row r="46" spans="2:9" x14ac:dyDescent="0.3">
      <c r="B46" s="28" t="s">
        <v>79</v>
      </c>
      <c r="C46" s="29">
        <v>45350</v>
      </c>
      <c r="D46" s="30">
        <v>60.17</v>
      </c>
      <c r="G46" s="25"/>
      <c r="H46" s="29">
        <v>45350</v>
      </c>
      <c r="I46" s="27">
        <v>27.055</v>
      </c>
    </row>
    <row r="47" spans="2:9" x14ac:dyDescent="0.3">
      <c r="B47" s="28" t="s">
        <v>79</v>
      </c>
      <c r="C47" s="29">
        <v>45351</v>
      </c>
      <c r="D47" s="30">
        <v>57.71</v>
      </c>
      <c r="G47" s="25"/>
      <c r="H47" s="29">
        <v>45351</v>
      </c>
      <c r="I47" s="27">
        <v>26.439</v>
      </c>
    </row>
    <row r="48" spans="2:9" x14ac:dyDescent="0.3">
      <c r="B48" s="28" t="s">
        <v>79</v>
      </c>
      <c r="C48" s="29">
        <v>45352</v>
      </c>
      <c r="D48" s="30">
        <v>59.56</v>
      </c>
      <c r="G48" s="25"/>
      <c r="H48" s="29">
        <v>45352</v>
      </c>
      <c r="I48" s="27">
        <v>27.178000000000001</v>
      </c>
    </row>
    <row r="49" spans="2:11" x14ac:dyDescent="0.3">
      <c r="B49" s="28" t="s">
        <v>79</v>
      </c>
      <c r="C49" s="29">
        <v>45355</v>
      </c>
      <c r="D49" s="30">
        <v>61.18</v>
      </c>
      <c r="G49" s="25"/>
      <c r="H49" s="29">
        <v>45355</v>
      </c>
      <c r="I49" s="27">
        <v>28.216000000000001</v>
      </c>
    </row>
    <row r="50" spans="2:11" x14ac:dyDescent="0.3">
      <c r="B50" s="28" t="s">
        <v>79</v>
      </c>
      <c r="C50" s="29">
        <v>45356</v>
      </c>
      <c r="D50" s="30">
        <v>65.040000000000006</v>
      </c>
      <c r="G50" s="25"/>
      <c r="H50" s="29">
        <v>45356</v>
      </c>
      <c r="I50" s="27">
        <v>28.702999999999999</v>
      </c>
    </row>
    <row r="51" spans="2:11" x14ac:dyDescent="0.3">
      <c r="B51" s="28" t="s">
        <v>79</v>
      </c>
      <c r="C51" s="29">
        <v>45357</v>
      </c>
      <c r="D51" s="30">
        <v>63.52</v>
      </c>
      <c r="G51" s="25"/>
      <c r="H51" s="29">
        <v>45357</v>
      </c>
      <c r="I51" s="27">
        <v>27.716000000000001</v>
      </c>
    </row>
    <row r="52" spans="2:11" x14ac:dyDescent="0.3">
      <c r="B52" s="28" t="s">
        <v>79</v>
      </c>
      <c r="C52" s="29">
        <v>45358</v>
      </c>
      <c r="D52" s="30">
        <v>61.32</v>
      </c>
      <c r="G52" s="25"/>
      <c r="H52" s="29">
        <v>45358</v>
      </c>
      <c r="I52" s="27">
        <v>27.123999999999999</v>
      </c>
    </row>
    <row r="53" spans="2:11" x14ac:dyDescent="0.3">
      <c r="B53" s="28" t="s">
        <v>79</v>
      </c>
      <c r="C53" s="29">
        <v>45359</v>
      </c>
      <c r="D53" s="30">
        <v>60.62</v>
      </c>
      <c r="G53" s="25"/>
      <c r="H53" s="29">
        <v>45359</v>
      </c>
      <c r="I53" s="27">
        <v>27.453000000000003</v>
      </c>
    </row>
    <row r="54" spans="2:11" x14ac:dyDescent="0.3">
      <c r="B54" s="28" t="s">
        <v>79</v>
      </c>
      <c r="C54" s="29">
        <v>45362</v>
      </c>
      <c r="D54" s="30">
        <v>56.16</v>
      </c>
      <c r="G54" s="25"/>
      <c r="H54" s="29">
        <v>45362</v>
      </c>
      <c r="I54" s="27">
        <v>26.297999999999998</v>
      </c>
    </row>
    <row r="55" spans="2:11" x14ac:dyDescent="0.3">
      <c r="B55" s="28" t="s">
        <v>79</v>
      </c>
      <c r="C55" s="29">
        <v>45363</v>
      </c>
      <c r="D55" s="30">
        <v>56.26</v>
      </c>
      <c r="G55" s="25"/>
      <c r="H55" s="29">
        <v>45363</v>
      </c>
      <c r="I55" s="27">
        <v>26.180000000000003</v>
      </c>
    </row>
    <row r="56" spans="2:11" x14ac:dyDescent="0.3">
      <c r="B56" s="28" t="s">
        <v>79</v>
      </c>
      <c r="C56" s="29">
        <v>45364</v>
      </c>
      <c r="D56" s="30">
        <v>55.83</v>
      </c>
      <c r="G56" s="25"/>
      <c r="H56" s="29">
        <v>45364</v>
      </c>
      <c r="I56" s="27">
        <v>26.238</v>
      </c>
    </row>
    <row r="57" spans="2:11" x14ac:dyDescent="0.3">
      <c r="B57" s="28" t="s">
        <v>79</v>
      </c>
      <c r="C57" s="29">
        <v>45365</v>
      </c>
      <c r="D57" s="30">
        <v>58.12</v>
      </c>
      <c r="G57" s="25"/>
      <c r="H57" s="29">
        <v>45365</v>
      </c>
      <c r="I57" s="27">
        <v>27.457000000000001</v>
      </c>
    </row>
    <row r="58" spans="2:11" x14ac:dyDescent="0.3">
      <c r="B58" s="28" t="s">
        <v>79</v>
      </c>
      <c r="C58" s="29">
        <v>45366</v>
      </c>
      <c r="D58" s="30">
        <v>58.76</v>
      </c>
      <c r="G58" s="25"/>
      <c r="H58" s="29">
        <v>45366</v>
      </c>
      <c r="I58" s="27">
        <v>28.216000000000001</v>
      </c>
    </row>
    <row r="59" spans="2:11" x14ac:dyDescent="0.3">
      <c r="B59" s="28" t="s">
        <v>79</v>
      </c>
      <c r="C59" s="29">
        <v>45369</v>
      </c>
      <c r="D59" s="30">
        <v>62.01</v>
      </c>
      <c r="G59" s="25"/>
      <c r="H59" s="29">
        <v>45369</v>
      </c>
      <c r="I59" s="27">
        <v>30.081</v>
      </c>
    </row>
    <row r="60" spans="2:11" x14ac:dyDescent="0.3">
      <c r="B60" s="28" t="s">
        <v>79</v>
      </c>
      <c r="C60" s="29">
        <v>45370</v>
      </c>
      <c r="D60" s="30">
        <v>60.89</v>
      </c>
      <c r="G60" s="25"/>
      <c r="H60" s="29">
        <v>45370</v>
      </c>
      <c r="I60" s="27">
        <v>30.099</v>
      </c>
    </row>
    <row r="61" spans="2:11" x14ac:dyDescent="0.3">
      <c r="B61" s="28" t="s">
        <v>79</v>
      </c>
      <c r="C61" s="29">
        <v>45371</v>
      </c>
      <c r="D61" s="30">
        <v>59.44</v>
      </c>
      <c r="G61" s="25"/>
      <c r="H61" s="29">
        <v>45371</v>
      </c>
      <c r="I61" s="27">
        <v>28.866</v>
      </c>
    </row>
    <row r="62" spans="2:11" x14ac:dyDescent="0.3">
      <c r="B62" s="28"/>
      <c r="C62" s="29"/>
      <c r="D62" s="30"/>
      <c r="G62" s="25"/>
      <c r="H62" s="29"/>
      <c r="I62" s="27"/>
    </row>
    <row r="63" spans="2:11" x14ac:dyDescent="0.3">
      <c r="B63" s="28"/>
      <c r="C63" s="29"/>
      <c r="D63" s="30"/>
      <c r="H63" s="29"/>
      <c r="I63" s="27"/>
    </row>
    <row r="64" spans="2:11" x14ac:dyDescent="0.3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3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900-000000000000}"/>
    <hyperlink ref="B21" r:id="rId2" xr:uid="{00000000-0004-0000-0900-000001000000}"/>
    <hyperlink ref="G21" r:id="rId3" xr:uid="{00000000-0004-0000-0900-000002000000}"/>
    <hyperlink ref="H28:I28" r:id="rId4" display="CEGH" xr:uid="{00000000-0004-0000-0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6:K71"/>
  <sheetViews>
    <sheetView topLeftCell="A31" zoomScaleNormal="100" workbookViewId="0">
      <selection activeCell="D35" sqref="D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März 2024</v>
      </c>
      <c r="C8" s="74"/>
      <c r="D8" s="75"/>
      <c r="G8" s="73" t="str">
        <f ca="1">MID(CELL("dateiname",F1),FIND("]",CELL("dateiname",F1))+1,255)</f>
        <v>März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8.36</v>
      </c>
      <c r="D10" s="12">
        <f>C10*1.2</f>
        <v>10.031999999999998</v>
      </c>
      <c r="E10" s="13"/>
      <c r="F10" s="13"/>
      <c r="G10" s="15" t="s">
        <v>31</v>
      </c>
      <c r="H10" s="41">
        <f>ROUND((($H$30-$H$31)+4.75)/10,2)</f>
        <v>3.29</v>
      </c>
      <c r="I10" s="12">
        <f>H10*1.2</f>
        <v>3.948</v>
      </c>
    </row>
    <row r="11" spans="2:9" x14ac:dyDescent="0.3">
      <c r="B11" s="16" t="s">
        <v>24</v>
      </c>
      <c r="C11" s="41">
        <f>ROUND(((($C$30-$C$31)*1.1)+9.75)/10,2)</f>
        <v>8.36</v>
      </c>
      <c r="D11" s="12">
        <f t="shared" ref="D11:D13" si="0">C11*1.2</f>
        <v>10.031999999999998</v>
      </c>
      <c r="E11" s="13"/>
      <c r="F11" s="13"/>
      <c r="G11" s="15" t="s">
        <v>30</v>
      </c>
      <c r="H11" s="41">
        <f>ROUND((($H$30-$H$31)+4.75)/10,2)</f>
        <v>3.29</v>
      </c>
      <c r="I11" s="12">
        <f t="shared" ref="I11:I13" si="1">H11*1.2</f>
        <v>3.948</v>
      </c>
    </row>
    <row r="12" spans="2:9" x14ac:dyDescent="0.3">
      <c r="B12" s="15" t="s">
        <v>25</v>
      </c>
      <c r="C12" s="41">
        <f>ROUND(((($C$30-$C$31)*1.1)+14.75)/10,2)</f>
        <v>8.86</v>
      </c>
      <c r="D12" s="12">
        <f t="shared" si="0"/>
        <v>10.632</v>
      </c>
      <c r="E12" s="13"/>
      <c r="F12" s="13"/>
      <c r="G12" s="15" t="s">
        <v>29</v>
      </c>
      <c r="H12" s="41">
        <f>ROUND((($H$30-$H$31)+9.75)/10,2)</f>
        <v>3.79</v>
      </c>
      <c r="I12" s="12">
        <f t="shared" si="1"/>
        <v>4.548</v>
      </c>
    </row>
    <row r="13" spans="2:9" x14ac:dyDescent="0.3">
      <c r="B13" s="15" t="s">
        <v>26</v>
      </c>
      <c r="C13" s="41">
        <f>ROUND(((($C$30-$C$31)*1.1)+14.75)/10,2)</f>
        <v>8.86</v>
      </c>
      <c r="D13" s="12">
        <f t="shared" si="0"/>
        <v>10.632</v>
      </c>
      <c r="E13" s="13"/>
      <c r="F13" s="13"/>
      <c r="G13" s="15" t="s">
        <v>32</v>
      </c>
      <c r="H13" s="41">
        <f>ROUND((($H$30-$H$31)+9.75)/10,2)</f>
        <v>3.79</v>
      </c>
      <c r="I13" s="12">
        <f t="shared" si="1"/>
        <v>4.548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März 2024</v>
      </c>
      <c r="D26" s="52"/>
      <c r="G26" s="18" t="s">
        <v>0</v>
      </c>
      <c r="H26" s="53" t="str">
        <f ca="1">G8</f>
        <v>März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67.154090909090897</v>
      </c>
      <c r="D30" s="10" t="s">
        <v>5</v>
      </c>
      <c r="G30" s="9" t="s">
        <v>8</v>
      </c>
      <c r="H30" s="11">
        <f>I34</f>
        <v>28.138363636363636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März 2024</v>
      </c>
      <c r="H34" s="50"/>
      <c r="I34" s="37">
        <f>AVERAGE(I41:I62)</f>
        <v>28.138363636363636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März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78</v>
      </c>
      <c r="C41" s="26">
        <v>45313</v>
      </c>
      <c r="D41" s="27">
        <v>66.599999999999994</v>
      </c>
      <c r="G41" s="25"/>
      <c r="H41" s="29">
        <v>45313</v>
      </c>
      <c r="I41" s="27">
        <v>28.138000000000002</v>
      </c>
    </row>
    <row r="42" spans="2:9" x14ac:dyDescent="0.3">
      <c r="B42" s="28" t="s">
        <v>78</v>
      </c>
      <c r="C42" s="29">
        <v>45314</v>
      </c>
      <c r="D42" s="30">
        <v>66.69</v>
      </c>
      <c r="G42" s="25"/>
      <c r="H42" s="29">
        <v>45314</v>
      </c>
      <c r="I42" s="27">
        <v>28.071999999999999</v>
      </c>
    </row>
    <row r="43" spans="2:9" x14ac:dyDescent="0.3">
      <c r="B43" s="28" t="s">
        <v>78</v>
      </c>
      <c r="C43" s="29">
        <v>45315</v>
      </c>
      <c r="D43" s="30">
        <v>70.040000000000006</v>
      </c>
      <c r="G43" s="25"/>
      <c r="H43" s="29">
        <v>45315</v>
      </c>
      <c r="I43" s="27">
        <v>29.722999999999999</v>
      </c>
    </row>
    <row r="44" spans="2:9" x14ac:dyDescent="0.3">
      <c r="B44" s="28" t="s">
        <v>78</v>
      </c>
      <c r="C44" s="29">
        <v>45316</v>
      </c>
      <c r="D44" s="30">
        <v>66.97</v>
      </c>
      <c r="G44" s="25"/>
      <c r="H44" s="29">
        <v>45316</v>
      </c>
      <c r="I44" s="27">
        <v>28.556000000000001</v>
      </c>
    </row>
    <row r="45" spans="2:9" x14ac:dyDescent="0.3">
      <c r="B45" s="28" t="s">
        <v>78</v>
      </c>
      <c r="C45" s="29">
        <v>45317</v>
      </c>
      <c r="D45" s="30">
        <v>67.680000000000007</v>
      </c>
      <c r="G45" s="25"/>
      <c r="H45" s="29">
        <v>45317</v>
      </c>
      <c r="I45" s="27">
        <v>28.93</v>
      </c>
    </row>
    <row r="46" spans="2:9" x14ac:dyDescent="0.3">
      <c r="B46" s="28" t="s">
        <v>78</v>
      </c>
      <c r="C46" s="29">
        <v>45320</v>
      </c>
      <c r="D46" s="30">
        <v>67.55</v>
      </c>
      <c r="G46" s="25"/>
      <c r="H46" s="29">
        <v>45320</v>
      </c>
      <c r="I46" s="30">
        <v>29.149000000000001</v>
      </c>
    </row>
    <row r="47" spans="2:9" x14ac:dyDescent="0.3">
      <c r="B47" s="28" t="s">
        <v>78</v>
      </c>
      <c r="C47" s="29">
        <v>45321</v>
      </c>
      <c r="D47" s="30">
        <v>71.38</v>
      </c>
      <c r="G47" s="25"/>
      <c r="H47" s="29">
        <v>45321</v>
      </c>
      <c r="I47" s="30">
        <v>30.467000000000002</v>
      </c>
    </row>
    <row r="48" spans="2:9" x14ac:dyDescent="0.3">
      <c r="B48" s="28" t="s">
        <v>78</v>
      </c>
      <c r="C48" s="29">
        <v>45322</v>
      </c>
      <c r="D48" s="30">
        <v>74.52</v>
      </c>
      <c r="G48" s="25"/>
      <c r="H48" s="29">
        <v>45322</v>
      </c>
      <c r="I48" s="30">
        <v>31.155000000000001</v>
      </c>
    </row>
    <row r="49" spans="2:11" x14ac:dyDescent="0.3">
      <c r="B49" s="28" t="s">
        <v>78</v>
      </c>
      <c r="C49" s="29">
        <v>45323</v>
      </c>
      <c r="D49" s="30">
        <v>72.52</v>
      </c>
      <c r="G49" s="25"/>
      <c r="H49" s="29">
        <v>45323</v>
      </c>
      <c r="I49" s="30">
        <v>30.074999999999999</v>
      </c>
    </row>
    <row r="50" spans="2:11" x14ac:dyDescent="0.3">
      <c r="B50" s="28" t="s">
        <v>78</v>
      </c>
      <c r="C50" s="29">
        <v>45324</v>
      </c>
      <c r="D50" s="30">
        <v>73.94</v>
      </c>
      <c r="G50" s="25"/>
      <c r="H50" s="29">
        <v>45324</v>
      </c>
      <c r="I50" s="30">
        <v>30.193999999999999</v>
      </c>
    </row>
    <row r="51" spans="2:11" x14ac:dyDescent="0.3">
      <c r="B51" s="28" t="s">
        <v>78</v>
      </c>
      <c r="C51" s="29">
        <v>45327</v>
      </c>
      <c r="D51" s="30">
        <v>71.540000000000006</v>
      </c>
      <c r="G51" s="25"/>
      <c r="H51" s="29">
        <v>45327</v>
      </c>
      <c r="I51" s="30">
        <v>29.402000000000001</v>
      </c>
    </row>
    <row r="52" spans="2:11" x14ac:dyDescent="0.3">
      <c r="B52" s="28" t="s">
        <v>78</v>
      </c>
      <c r="C52" s="29">
        <v>45328</v>
      </c>
      <c r="D52" s="30">
        <v>72.459999999999994</v>
      </c>
      <c r="G52" s="25"/>
      <c r="H52" s="29">
        <v>45328</v>
      </c>
      <c r="I52" s="30">
        <v>29.608000000000004</v>
      </c>
    </row>
    <row r="53" spans="2:11" x14ac:dyDescent="0.3">
      <c r="B53" s="28" t="s">
        <v>78</v>
      </c>
      <c r="C53" s="29">
        <v>45329</v>
      </c>
      <c r="D53" s="30">
        <v>70.55</v>
      </c>
      <c r="G53" s="25"/>
      <c r="H53" s="29">
        <v>45329</v>
      </c>
      <c r="I53" s="30">
        <v>29.117000000000001</v>
      </c>
    </row>
    <row r="54" spans="2:11" x14ac:dyDescent="0.3">
      <c r="B54" s="28" t="s">
        <v>78</v>
      </c>
      <c r="C54" s="29">
        <v>45330</v>
      </c>
      <c r="D54" s="30">
        <v>70.19</v>
      </c>
      <c r="G54" s="25"/>
      <c r="H54" s="29">
        <v>45330</v>
      </c>
      <c r="I54" s="30">
        <v>28.507000000000001</v>
      </c>
    </row>
    <row r="55" spans="2:11" x14ac:dyDescent="0.3">
      <c r="B55" s="28" t="s">
        <v>78</v>
      </c>
      <c r="C55" s="29">
        <v>45331</v>
      </c>
      <c r="D55" s="30">
        <v>66.27</v>
      </c>
      <c r="G55" s="25"/>
      <c r="H55" s="29">
        <v>45331</v>
      </c>
      <c r="I55" s="30">
        <v>27.893999999999998</v>
      </c>
    </row>
    <row r="56" spans="2:11" x14ac:dyDescent="0.3">
      <c r="B56" s="28" t="s">
        <v>78</v>
      </c>
      <c r="C56" s="29">
        <v>45334</v>
      </c>
      <c r="D56" s="30">
        <v>64.900000000000006</v>
      </c>
      <c r="G56" s="25"/>
      <c r="H56" s="29">
        <v>45334</v>
      </c>
      <c r="I56" s="30">
        <v>26.593000000000004</v>
      </c>
    </row>
    <row r="57" spans="2:11" x14ac:dyDescent="0.3">
      <c r="B57" s="28" t="s">
        <v>78</v>
      </c>
      <c r="C57" s="29">
        <v>45335</v>
      </c>
      <c r="D57" s="30">
        <v>62.89</v>
      </c>
      <c r="G57" s="25"/>
      <c r="H57" s="29">
        <v>45335</v>
      </c>
      <c r="I57" s="30">
        <v>26.245999999999999</v>
      </c>
    </row>
    <row r="58" spans="2:11" x14ac:dyDescent="0.3">
      <c r="B58" s="28" t="s">
        <v>78</v>
      </c>
      <c r="C58" s="29">
        <v>45336</v>
      </c>
      <c r="D58" s="30">
        <v>62.87</v>
      </c>
      <c r="G58" s="25"/>
      <c r="H58" s="29">
        <v>45336</v>
      </c>
      <c r="I58" s="30">
        <v>25.646999999999998</v>
      </c>
    </row>
    <row r="59" spans="2:11" x14ac:dyDescent="0.3">
      <c r="B59" s="28" t="s">
        <v>78</v>
      </c>
      <c r="C59" s="29">
        <v>45337</v>
      </c>
      <c r="D59" s="30">
        <v>61.62</v>
      </c>
      <c r="G59" s="25"/>
      <c r="H59" s="29">
        <v>45337</v>
      </c>
      <c r="I59" s="30">
        <v>25.949000000000002</v>
      </c>
    </row>
    <row r="60" spans="2:11" x14ac:dyDescent="0.3">
      <c r="B60" s="28" t="s">
        <v>78</v>
      </c>
      <c r="C60" s="29">
        <v>45338</v>
      </c>
      <c r="D60" s="30">
        <v>60.04</v>
      </c>
      <c r="G60" s="25"/>
      <c r="H60" s="29">
        <v>45338</v>
      </c>
      <c r="I60" s="30">
        <v>25.629000000000001</v>
      </c>
    </row>
    <row r="61" spans="2:11" x14ac:dyDescent="0.3">
      <c r="B61" s="28" t="s">
        <v>78</v>
      </c>
      <c r="C61" s="29">
        <v>45341</v>
      </c>
      <c r="D61" s="30">
        <v>57.21</v>
      </c>
      <c r="G61" s="25"/>
      <c r="H61" s="29">
        <v>45341</v>
      </c>
      <c r="I61" s="30">
        <v>24.646000000000001</v>
      </c>
    </row>
    <row r="62" spans="2:11" x14ac:dyDescent="0.3">
      <c r="B62" s="28" t="s">
        <v>78</v>
      </c>
      <c r="C62" s="29">
        <v>45342</v>
      </c>
      <c r="D62" s="30">
        <v>58.96</v>
      </c>
      <c r="G62" s="25"/>
      <c r="H62" s="29">
        <v>45342</v>
      </c>
      <c r="I62" s="30">
        <v>25.347000000000001</v>
      </c>
    </row>
    <row r="63" spans="2:11" x14ac:dyDescent="0.3">
      <c r="B63" s="28"/>
      <c r="C63" s="29"/>
      <c r="D63" s="30"/>
    </row>
    <row r="64" spans="2:11" x14ac:dyDescent="0.3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3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  <row r="66" spans="7:11" x14ac:dyDescent="0.3">
      <c r="G66" s="1" t="s">
        <v>76</v>
      </c>
      <c r="H66" s="1" t="s">
        <v>76</v>
      </c>
      <c r="I66" s="1" t="s">
        <v>76</v>
      </c>
      <c r="J66" s="1" t="s">
        <v>76</v>
      </c>
      <c r="K66" s="1" t="s">
        <v>76</v>
      </c>
    </row>
    <row r="67" spans="7:11" x14ac:dyDescent="0.3">
      <c r="G67" s="1" t="s">
        <v>76</v>
      </c>
      <c r="H67" s="1" t="s">
        <v>76</v>
      </c>
      <c r="I67" s="1" t="s">
        <v>76</v>
      </c>
      <c r="J67" s="1" t="s">
        <v>76</v>
      </c>
      <c r="K67" s="1" t="s">
        <v>76</v>
      </c>
    </row>
    <row r="68" spans="7:11" x14ac:dyDescent="0.3">
      <c r="G68" s="1" t="s">
        <v>76</v>
      </c>
      <c r="H68" s="1" t="s">
        <v>76</v>
      </c>
      <c r="I68" s="1" t="s">
        <v>76</v>
      </c>
      <c r="J68" s="1" t="s">
        <v>76</v>
      </c>
      <c r="K68" s="1" t="s">
        <v>76</v>
      </c>
    </row>
    <row r="69" spans="7:11" x14ac:dyDescent="0.3">
      <c r="G69" s="1" t="s">
        <v>76</v>
      </c>
      <c r="H69" s="1" t="s">
        <v>76</v>
      </c>
      <c r="I69" s="1" t="s">
        <v>76</v>
      </c>
      <c r="J69" s="1" t="s">
        <v>76</v>
      </c>
      <c r="K69" s="1" t="s">
        <v>76</v>
      </c>
    </row>
    <row r="70" spans="7:11" x14ac:dyDescent="0.3">
      <c r="G70" s="1" t="s">
        <v>76</v>
      </c>
      <c r="H70" s="1" t="s">
        <v>76</v>
      </c>
      <c r="I70" s="1" t="s">
        <v>76</v>
      </c>
      <c r="J70" s="1" t="s">
        <v>76</v>
      </c>
      <c r="K70" s="1" t="s">
        <v>76</v>
      </c>
    </row>
    <row r="71" spans="7:11" x14ac:dyDescent="0.3">
      <c r="G71" s="1" t="s">
        <v>76</v>
      </c>
      <c r="H71" s="1" t="s">
        <v>76</v>
      </c>
      <c r="I71" s="1" t="s">
        <v>76</v>
      </c>
      <c r="J71" s="1" t="s">
        <v>76</v>
      </c>
      <c r="K71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A00-000000000000}"/>
    <hyperlink ref="B21" r:id="rId2" xr:uid="{00000000-0004-0000-0A00-000001000000}"/>
    <hyperlink ref="G21" r:id="rId3" xr:uid="{00000000-0004-0000-0A00-000002000000}"/>
    <hyperlink ref="H28:I28" r:id="rId4" display="CEGH" xr:uid="{00000000-0004-0000-0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6:J63"/>
  <sheetViews>
    <sheetView topLeftCell="A31" zoomScaleNormal="100" workbookViewId="0">
      <selection activeCell="H43" sqref="H4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Februar 2024</v>
      </c>
      <c r="C8" s="74"/>
      <c r="D8" s="75"/>
      <c r="G8" s="73" t="str">
        <f ca="1">MID(CELL("dateiname",F1),FIND("]",CELL("dateiname",F1))+1,255)</f>
        <v>Februar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11.13</v>
      </c>
      <c r="D10" s="12">
        <f>C10*1.2</f>
        <v>13.356</v>
      </c>
      <c r="E10" s="13"/>
      <c r="F10" s="13"/>
      <c r="G10" s="15" t="s">
        <v>31</v>
      </c>
      <c r="H10" s="41">
        <f>ROUND((($H$30-$H$31)+4.75)/10,2)</f>
        <v>3.67</v>
      </c>
      <c r="I10" s="12">
        <f>H10*1.2</f>
        <v>4.4039999999999999</v>
      </c>
    </row>
    <row r="11" spans="2:9" x14ac:dyDescent="0.3">
      <c r="B11" s="16" t="s">
        <v>24</v>
      </c>
      <c r="C11" s="41">
        <f>ROUND(((($C$30-$C$31)*1.1)+9.75)/10,2)</f>
        <v>11.13</v>
      </c>
      <c r="D11" s="12">
        <f t="shared" ref="D11:D13" si="0">C11*1.2</f>
        <v>13.356</v>
      </c>
      <c r="E11" s="13"/>
      <c r="F11" s="13"/>
      <c r="G11" s="15" t="s">
        <v>30</v>
      </c>
      <c r="H11" s="41">
        <f>ROUND((($H$30-$H$31)+4.75)/10,2)</f>
        <v>3.67</v>
      </c>
      <c r="I11" s="12">
        <f t="shared" ref="I11:I13" si="1">H11*1.2</f>
        <v>4.4039999999999999</v>
      </c>
    </row>
    <row r="12" spans="2:9" x14ac:dyDescent="0.3">
      <c r="B12" s="15" t="s">
        <v>25</v>
      </c>
      <c r="C12" s="41">
        <f>ROUND(((($C$30-$C$31)*1.1)+14.75)/10,2)</f>
        <v>11.63</v>
      </c>
      <c r="D12" s="12">
        <f t="shared" si="0"/>
        <v>13.956000000000001</v>
      </c>
      <c r="E12" s="13"/>
      <c r="F12" s="13"/>
      <c r="G12" s="15" t="s">
        <v>29</v>
      </c>
      <c r="H12" s="41">
        <f>ROUND((($H$30-$H$31)+9.75)/10,2)</f>
        <v>4.17</v>
      </c>
      <c r="I12" s="12">
        <f t="shared" si="1"/>
        <v>5.0039999999999996</v>
      </c>
    </row>
    <row r="13" spans="2:9" x14ac:dyDescent="0.3">
      <c r="B13" s="15" t="s">
        <v>26</v>
      </c>
      <c r="C13" s="41">
        <f>ROUND(((($C$30-$C$31)*1.1)+14.75)/10,2)</f>
        <v>11.63</v>
      </c>
      <c r="D13" s="12">
        <f t="shared" si="0"/>
        <v>13.956000000000001</v>
      </c>
      <c r="E13" s="13"/>
      <c r="F13" s="13"/>
      <c r="G13" s="15" t="s">
        <v>32</v>
      </c>
      <c r="H13" s="41">
        <f>ROUND((($H$30-$H$31)+9.75)/10,2)</f>
        <v>4.17</v>
      </c>
      <c r="I13" s="12">
        <f t="shared" si="1"/>
        <v>5.0039999999999996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Februar 2024</v>
      </c>
      <c r="D26" s="52"/>
      <c r="G26" s="18" t="s">
        <v>0</v>
      </c>
      <c r="H26" s="53" t="str">
        <f ca="1">G8</f>
        <v>Februar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AVERAGE(D41:D59)</f>
        <v>92.327894736842111</v>
      </c>
      <c r="D30" s="10" t="s">
        <v>5</v>
      </c>
      <c r="G30" s="9" t="s">
        <v>8</v>
      </c>
      <c r="H30" s="11">
        <f>I34</f>
        <v>31.936736842105262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Februar 2024</v>
      </c>
      <c r="H34" s="50"/>
      <c r="I34" s="37">
        <f>AVERAGE(I41:I59)</f>
        <v>31.936736842105262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Februar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77</v>
      </c>
      <c r="C41" s="26">
        <v>45281</v>
      </c>
      <c r="D41" s="27">
        <v>102.4</v>
      </c>
      <c r="G41" s="25"/>
      <c r="H41" s="26">
        <v>45281</v>
      </c>
      <c r="I41" s="27">
        <v>34.363</v>
      </c>
    </row>
    <row r="42" spans="2:9" x14ac:dyDescent="0.3">
      <c r="B42" s="28" t="s">
        <v>77</v>
      </c>
      <c r="C42" s="29">
        <v>45282</v>
      </c>
      <c r="D42" s="30">
        <v>105.01</v>
      </c>
      <c r="G42" s="25"/>
      <c r="H42" s="29">
        <v>45282</v>
      </c>
      <c r="I42" s="27">
        <v>35.189</v>
      </c>
    </row>
    <row r="43" spans="2:9" x14ac:dyDescent="0.3">
      <c r="B43" s="28" t="s">
        <v>77</v>
      </c>
      <c r="C43" s="29">
        <v>45287</v>
      </c>
      <c r="D43" s="30">
        <v>109.38</v>
      </c>
      <c r="G43" s="25"/>
      <c r="H43" s="29">
        <v>45287</v>
      </c>
      <c r="I43" s="27">
        <v>36.338000000000001</v>
      </c>
    </row>
    <row r="44" spans="2:9" x14ac:dyDescent="0.3">
      <c r="B44" s="28" t="s">
        <v>77</v>
      </c>
      <c r="C44" s="29">
        <v>45288</v>
      </c>
      <c r="D44" s="30">
        <v>101.56</v>
      </c>
      <c r="G44" s="25"/>
      <c r="H44" s="29">
        <v>45288</v>
      </c>
      <c r="I44" s="27">
        <v>33.695</v>
      </c>
    </row>
    <row r="45" spans="2:9" x14ac:dyDescent="0.3">
      <c r="B45" s="28" t="s">
        <v>77</v>
      </c>
      <c r="C45" s="29">
        <v>45289</v>
      </c>
      <c r="D45" s="30">
        <v>98.74</v>
      </c>
      <c r="G45" s="25"/>
      <c r="H45" s="29">
        <v>45289</v>
      </c>
      <c r="I45" s="27">
        <v>32.442999999999998</v>
      </c>
    </row>
    <row r="46" spans="2:9" x14ac:dyDescent="0.3">
      <c r="B46" s="28" t="s">
        <v>77</v>
      </c>
      <c r="C46" s="29">
        <v>45293</v>
      </c>
      <c r="D46" s="30">
        <v>95.7</v>
      </c>
      <c r="G46" s="25"/>
      <c r="H46" s="29">
        <v>45293</v>
      </c>
      <c r="I46" s="27">
        <v>30.84</v>
      </c>
    </row>
    <row r="47" spans="2:9" x14ac:dyDescent="0.3">
      <c r="B47" s="28" t="s">
        <v>77</v>
      </c>
      <c r="C47" s="29">
        <v>45294</v>
      </c>
      <c r="D47" s="30">
        <v>101.93</v>
      </c>
      <c r="G47" s="25"/>
      <c r="H47" s="29">
        <v>45294</v>
      </c>
      <c r="I47" s="27">
        <v>33.116</v>
      </c>
    </row>
    <row r="48" spans="2:9" x14ac:dyDescent="0.3">
      <c r="B48" s="28" t="s">
        <v>77</v>
      </c>
      <c r="C48" s="29">
        <v>45295</v>
      </c>
      <c r="D48" s="30">
        <v>101.91</v>
      </c>
      <c r="G48" s="25"/>
      <c r="H48" s="29">
        <v>45295</v>
      </c>
      <c r="I48" s="27">
        <v>33.893000000000001</v>
      </c>
    </row>
    <row r="49" spans="2:9" x14ac:dyDescent="0.3">
      <c r="B49" s="28" t="s">
        <v>77</v>
      </c>
      <c r="C49" s="29">
        <v>45296</v>
      </c>
      <c r="D49" s="30">
        <v>102.3</v>
      </c>
      <c r="G49" s="25"/>
      <c r="H49" s="29">
        <v>45296</v>
      </c>
      <c r="I49" s="30">
        <v>34.317999999999998</v>
      </c>
    </row>
    <row r="50" spans="2:9" x14ac:dyDescent="0.3">
      <c r="B50" s="28" t="s">
        <v>77</v>
      </c>
      <c r="C50" s="29">
        <v>45299</v>
      </c>
      <c r="D50" s="30">
        <v>91.5</v>
      </c>
      <c r="G50" s="25"/>
      <c r="H50" s="29">
        <v>45299</v>
      </c>
      <c r="I50" s="30">
        <v>31.666</v>
      </c>
    </row>
    <row r="51" spans="2:9" x14ac:dyDescent="0.3">
      <c r="B51" s="28" t="s">
        <v>77</v>
      </c>
      <c r="C51" s="29">
        <v>45300</v>
      </c>
      <c r="D51" s="30">
        <v>88.15</v>
      </c>
      <c r="G51" s="25"/>
      <c r="H51" s="29">
        <v>45300</v>
      </c>
      <c r="I51" s="30">
        <v>30.885000000000002</v>
      </c>
    </row>
    <row r="52" spans="2:9" x14ac:dyDescent="0.3">
      <c r="B52" s="28" t="s">
        <v>77</v>
      </c>
      <c r="C52" s="29">
        <v>45301</v>
      </c>
      <c r="D52" s="30">
        <v>88.38</v>
      </c>
      <c r="G52" s="25"/>
      <c r="H52" s="29">
        <v>45301</v>
      </c>
      <c r="I52" s="30">
        <v>31.201000000000001</v>
      </c>
    </row>
    <row r="53" spans="2:9" x14ac:dyDescent="0.3">
      <c r="B53" s="28" t="s">
        <v>77</v>
      </c>
      <c r="C53" s="29">
        <v>45302</v>
      </c>
      <c r="D53" s="30">
        <v>86.57</v>
      </c>
      <c r="G53" s="25"/>
      <c r="H53" s="29">
        <v>45302</v>
      </c>
      <c r="I53" s="30">
        <v>30.919</v>
      </c>
    </row>
    <row r="54" spans="2:9" x14ac:dyDescent="0.3">
      <c r="B54" s="28" t="s">
        <v>77</v>
      </c>
      <c r="C54" s="29">
        <v>45303</v>
      </c>
      <c r="D54" s="30">
        <v>87.44</v>
      </c>
      <c r="G54" s="25"/>
      <c r="H54" s="29">
        <v>45303</v>
      </c>
      <c r="I54" s="30">
        <v>32.236000000000004</v>
      </c>
    </row>
    <row r="55" spans="2:9" x14ac:dyDescent="0.3">
      <c r="B55" s="28" t="s">
        <v>77</v>
      </c>
      <c r="C55" s="29">
        <v>45306</v>
      </c>
      <c r="D55" s="30">
        <v>81.98</v>
      </c>
      <c r="G55" s="25"/>
      <c r="H55" s="29">
        <v>45306</v>
      </c>
      <c r="I55" s="30">
        <v>30.231000000000002</v>
      </c>
    </row>
    <row r="56" spans="2:9" x14ac:dyDescent="0.3">
      <c r="B56" s="28" t="s">
        <v>77</v>
      </c>
      <c r="C56" s="29">
        <v>45307</v>
      </c>
      <c r="D56" s="30">
        <v>80.739999999999995</v>
      </c>
      <c r="G56" s="25"/>
      <c r="H56" s="29">
        <v>45307</v>
      </c>
      <c r="I56" s="30">
        <v>30.087</v>
      </c>
    </row>
    <row r="57" spans="2:9" x14ac:dyDescent="0.3">
      <c r="B57" s="28" t="s">
        <v>77</v>
      </c>
      <c r="C57" s="29">
        <v>45308</v>
      </c>
      <c r="D57" s="30">
        <v>77.290000000000006</v>
      </c>
      <c r="G57" s="25"/>
      <c r="H57" s="29">
        <v>45308</v>
      </c>
      <c r="I57" s="30">
        <v>28.100000000000005</v>
      </c>
    </row>
    <row r="58" spans="2:9" x14ac:dyDescent="0.3">
      <c r="B58" s="28" t="s">
        <v>77</v>
      </c>
      <c r="C58" s="29">
        <v>45309</v>
      </c>
      <c r="D58" s="30">
        <v>76.290000000000006</v>
      </c>
      <c r="G58" s="25"/>
      <c r="H58" s="29">
        <v>45309</v>
      </c>
      <c r="I58" s="30">
        <v>28.420999999999999</v>
      </c>
    </row>
    <row r="59" spans="2:9" x14ac:dyDescent="0.3">
      <c r="B59" s="28" t="s">
        <v>77</v>
      </c>
      <c r="C59" s="29">
        <v>45310</v>
      </c>
      <c r="D59" s="30">
        <v>76.959999999999994</v>
      </c>
      <c r="G59" s="25"/>
      <c r="H59" s="29">
        <v>45310</v>
      </c>
      <c r="I59" s="30">
        <v>28.856999999999999</v>
      </c>
    </row>
    <row r="60" spans="2:9" x14ac:dyDescent="0.3">
      <c r="B60" s="28"/>
      <c r="C60" s="29"/>
      <c r="D60" s="30"/>
    </row>
    <row r="61" spans="2:9" x14ac:dyDescent="0.3">
      <c r="B61" s="28"/>
      <c r="C61" s="29"/>
      <c r="D61" s="30"/>
    </row>
    <row r="62" spans="2:9" x14ac:dyDescent="0.3">
      <c r="B62" s="28"/>
      <c r="C62" s="29"/>
      <c r="D62" s="30"/>
    </row>
    <row r="63" spans="2:9" x14ac:dyDescent="0.3">
      <c r="B63" s="28"/>
      <c r="C63" s="29"/>
      <c r="D63" s="30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B00-000000000000}"/>
    <hyperlink ref="B21" r:id="rId2" xr:uid="{00000000-0004-0000-0B00-000001000000}"/>
    <hyperlink ref="G21" r:id="rId3" xr:uid="{00000000-0004-0000-0B00-000002000000}"/>
    <hyperlink ref="H28:I28" r:id="rId4" display="CEGH" xr:uid="{00000000-0004-0000-0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6:J63"/>
  <sheetViews>
    <sheetView topLeftCell="A26" zoomScaleNormal="100" workbookViewId="0">
      <selection activeCell="I35" sqref="I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Jänner 2024</v>
      </c>
      <c r="C8" s="74"/>
      <c r="D8" s="75"/>
      <c r="G8" s="73" t="str">
        <f ca="1">MID(CELL("dateiname",F1),FIND("]",CELL("dateiname",F1))+1,255)</f>
        <v>Jänner 2024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11.65</v>
      </c>
      <c r="D10" s="12">
        <f>C10*1.2</f>
        <v>13.98</v>
      </c>
      <c r="E10" s="13"/>
      <c r="F10" s="13"/>
      <c r="G10" s="15" t="s">
        <v>31</v>
      </c>
      <c r="H10" s="41">
        <f>ROUND((($H$30-$H$31)+4.75)/10,2)</f>
        <v>4.42</v>
      </c>
      <c r="I10" s="12">
        <f>H10*1.2</f>
        <v>5.3039999999999994</v>
      </c>
    </row>
    <row r="11" spans="2:9" x14ac:dyDescent="0.3">
      <c r="B11" s="16" t="s">
        <v>24</v>
      </c>
      <c r="C11" s="41">
        <f>ROUND(((($C$30-$C$31)*1.1)+9.75)/10,2)</f>
        <v>11.65</v>
      </c>
      <c r="D11" s="12">
        <f t="shared" ref="D11:D13" si="0">C11*1.2</f>
        <v>13.98</v>
      </c>
      <c r="E11" s="13"/>
      <c r="F11" s="13"/>
      <c r="G11" s="15" t="s">
        <v>30</v>
      </c>
      <c r="H11" s="41">
        <f>ROUND((($H$30-$H$31)+4.75)/10,2)</f>
        <v>4.42</v>
      </c>
      <c r="I11" s="12">
        <f t="shared" ref="I11:I13" si="1">H11*1.2</f>
        <v>5.3039999999999994</v>
      </c>
    </row>
    <row r="12" spans="2:9" x14ac:dyDescent="0.3">
      <c r="B12" s="15" t="s">
        <v>25</v>
      </c>
      <c r="C12" s="41">
        <f>ROUND(((($C$30-$C$31)*1.1)+14.75)/10,2)</f>
        <v>12.15</v>
      </c>
      <c r="D12" s="12">
        <f t="shared" si="0"/>
        <v>14.58</v>
      </c>
      <c r="E12" s="13"/>
      <c r="F12" s="13"/>
      <c r="G12" s="15" t="s">
        <v>29</v>
      </c>
      <c r="H12" s="41">
        <f>ROUND((($H$30-$H$31)+9.75)/10,2)</f>
        <v>4.92</v>
      </c>
      <c r="I12" s="12">
        <f t="shared" si="1"/>
        <v>5.9039999999999999</v>
      </c>
    </row>
    <row r="13" spans="2:9" x14ac:dyDescent="0.3">
      <c r="B13" s="15" t="s">
        <v>26</v>
      </c>
      <c r="C13" s="41">
        <f>ROUND(((($C$30-$C$31)*1.1)+14.75)/10,2)</f>
        <v>12.15</v>
      </c>
      <c r="D13" s="12">
        <f t="shared" si="0"/>
        <v>14.58</v>
      </c>
      <c r="E13" s="13"/>
      <c r="F13" s="13"/>
      <c r="G13" s="15" t="s">
        <v>32</v>
      </c>
      <c r="H13" s="41">
        <f>ROUND((($H$30-$H$31)+9.75)/10,2)</f>
        <v>4.92</v>
      </c>
      <c r="I13" s="12">
        <f t="shared" si="1"/>
        <v>5.9039999999999999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Jänner 2024</v>
      </c>
      <c r="D26" s="52"/>
      <c r="G26" s="18" t="s">
        <v>0</v>
      </c>
      <c r="H26" s="53" t="str">
        <f ca="1">G8</f>
        <v>Jänner 2024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97.04</v>
      </c>
      <c r="D30" s="10" t="s">
        <v>5</v>
      </c>
      <c r="G30" s="9" t="s">
        <v>8</v>
      </c>
      <c r="H30" s="11">
        <f>I34</f>
        <v>39.404181818181804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Jänner 2024</v>
      </c>
      <c r="H34" s="50"/>
      <c r="I34" s="37">
        <f>AVERAGE(I41:I62)</f>
        <v>39.404181818181804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Jänner 2024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75</v>
      </c>
      <c r="C41" s="26">
        <v>45251</v>
      </c>
      <c r="D41" s="27">
        <v>102.38</v>
      </c>
      <c r="G41" s="25"/>
      <c r="H41" s="26">
        <v>45251</v>
      </c>
      <c r="I41" s="27">
        <v>45.091000000000001</v>
      </c>
    </row>
    <row r="42" spans="2:9" x14ac:dyDescent="0.3">
      <c r="B42" s="28" t="s">
        <v>75</v>
      </c>
      <c r="C42" s="29">
        <v>45252</v>
      </c>
      <c r="D42" s="30">
        <v>103.04</v>
      </c>
      <c r="G42" s="25"/>
      <c r="H42" s="29">
        <v>45252</v>
      </c>
      <c r="I42" s="27">
        <v>44.927999999999997</v>
      </c>
    </row>
    <row r="43" spans="2:9" x14ac:dyDescent="0.3">
      <c r="B43" s="28" t="s">
        <v>75</v>
      </c>
      <c r="C43" s="29">
        <v>45253</v>
      </c>
      <c r="D43" s="30">
        <v>108.66</v>
      </c>
      <c r="G43" s="25"/>
      <c r="H43" s="29">
        <v>45253</v>
      </c>
      <c r="I43" s="27">
        <v>47.192999999999998</v>
      </c>
    </row>
    <row r="44" spans="2:9" x14ac:dyDescent="0.3">
      <c r="B44" s="28" t="s">
        <v>75</v>
      </c>
      <c r="C44" s="29">
        <v>45254</v>
      </c>
      <c r="D44" s="30">
        <v>106.15</v>
      </c>
      <c r="G44" s="25"/>
      <c r="H44" s="29">
        <v>45254</v>
      </c>
      <c r="I44" s="27">
        <v>47.378999999999998</v>
      </c>
    </row>
    <row r="45" spans="2:9" x14ac:dyDescent="0.3">
      <c r="B45" s="28" t="s">
        <v>75</v>
      </c>
      <c r="C45" s="29">
        <v>45257</v>
      </c>
      <c r="D45" s="30">
        <v>105.14</v>
      </c>
      <c r="G45" s="25"/>
      <c r="H45" s="29">
        <v>45257</v>
      </c>
      <c r="I45" s="27">
        <v>44.845999999999997</v>
      </c>
    </row>
    <row r="46" spans="2:9" x14ac:dyDescent="0.3">
      <c r="B46" s="28" t="s">
        <v>75</v>
      </c>
      <c r="C46" s="29">
        <v>45258</v>
      </c>
      <c r="D46" s="30">
        <v>100.54</v>
      </c>
      <c r="G46" s="25"/>
      <c r="H46" s="29">
        <v>45258</v>
      </c>
      <c r="I46" s="27">
        <v>43.238</v>
      </c>
    </row>
    <row r="47" spans="2:9" x14ac:dyDescent="0.3">
      <c r="B47" s="28" t="s">
        <v>75</v>
      </c>
      <c r="C47" s="29">
        <v>45259</v>
      </c>
      <c r="D47" s="30">
        <v>100.35</v>
      </c>
      <c r="G47" s="25"/>
      <c r="H47" s="29">
        <v>45259</v>
      </c>
      <c r="I47" s="27">
        <v>41.109000000000002</v>
      </c>
    </row>
    <row r="48" spans="2:9" x14ac:dyDescent="0.3">
      <c r="B48" s="28" t="s">
        <v>75</v>
      </c>
      <c r="C48" s="29">
        <v>45260</v>
      </c>
      <c r="D48" s="30">
        <v>97.35</v>
      </c>
      <c r="G48" s="25"/>
      <c r="H48" s="29">
        <v>45260</v>
      </c>
      <c r="I48" s="27">
        <v>41.716999999999999</v>
      </c>
    </row>
    <row r="49" spans="2:9" x14ac:dyDescent="0.3">
      <c r="B49" s="28" t="s">
        <v>75</v>
      </c>
      <c r="C49" s="29">
        <v>45261</v>
      </c>
      <c r="D49" s="30">
        <v>100.73</v>
      </c>
      <c r="G49" s="25"/>
      <c r="H49" s="29">
        <v>45261</v>
      </c>
      <c r="I49" s="27">
        <v>43.204999999999998</v>
      </c>
    </row>
    <row r="50" spans="2:9" x14ac:dyDescent="0.3">
      <c r="B50" s="28" t="s">
        <v>75</v>
      </c>
      <c r="C50" s="29">
        <v>45264</v>
      </c>
      <c r="D50" s="30">
        <v>101.61</v>
      </c>
      <c r="G50" s="25"/>
      <c r="H50" s="29">
        <v>45264</v>
      </c>
      <c r="I50" s="27">
        <v>39.587000000000003</v>
      </c>
    </row>
    <row r="51" spans="2:9" x14ac:dyDescent="0.3">
      <c r="B51" s="28" t="s">
        <v>75</v>
      </c>
      <c r="C51" s="29">
        <v>45265</v>
      </c>
      <c r="D51" s="30">
        <v>99.94</v>
      </c>
      <c r="G51" s="25"/>
      <c r="H51" s="29">
        <v>45265</v>
      </c>
      <c r="I51" s="27">
        <v>37.630000000000003</v>
      </c>
    </row>
    <row r="52" spans="2:9" x14ac:dyDescent="0.3">
      <c r="B52" s="28" t="s">
        <v>75</v>
      </c>
      <c r="C52" s="29">
        <v>45266</v>
      </c>
      <c r="D52" s="30">
        <v>101.87</v>
      </c>
      <c r="G52" s="25"/>
      <c r="H52" s="29">
        <v>45266</v>
      </c>
      <c r="I52" s="27">
        <v>38.869999999999997</v>
      </c>
    </row>
    <row r="53" spans="2:9" x14ac:dyDescent="0.3">
      <c r="B53" s="28" t="s">
        <v>75</v>
      </c>
      <c r="C53" s="29">
        <v>45267</v>
      </c>
      <c r="D53" s="30">
        <v>101.3</v>
      </c>
      <c r="G53" s="25"/>
      <c r="H53" s="29">
        <v>45267</v>
      </c>
      <c r="I53" s="27">
        <v>39.502000000000002</v>
      </c>
    </row>
    <row r="54" spans="2:9" x14ac:dyDescent="0.3">
      <c r="B54" s="28" t="s">
        <v>75</v>
      </c>
      <c r="C54" s="29">
        <v>45268</v>
      </c>
      <c r="D54" s="30">
        <v>101.43</v>
      </c>
      <c r="G54" s="25"/>
      <c r="H54" s="29">
        <v>45268</v>
      </c>
      <c r="I54" s="27">
        <v>37.92</v>
      </c>
    </row>
    <row r="55" spans="2:9" x14ac:dyDescent="0.3">
      <c r="B55" s="28" t="s">
        <v>75</v>
      </c>
      <c r="C55" s="29">
        <v>45271</v>
      </c>
      <c r="D55" s="30">
        <v>98.83</v>
      </c>
      <c r="G55" s="25"/>
      <c r="H55" s="29">
        <v>45271</v>
      </c>
      <c r="I55" s="27">
        <v>35.765999999999998</v>
      </c>
    </row>
    <row r="56" spans="2:9" x14ac:dyDescent="0.3">
      <c r="B56" s="28" t="s">
        <v>75</v>
      </c>
      <c r="C56" s="29">
        <v>45272</v>
      </c>
      <c r="D56" s="30">
        <v>93.63</v>
      </c>
      <c r="G56" s="25"/>
      <c r="H56" s="29">
        <v>45272</v>
      </c>
      <c r="I56" s="30">
        <v>34.408000000000001</v>
      </c>
    </row>
    <row r="57" spans="2:9" x14ac:dyDescent="0.3">
      <c r="B57" s="28" t="s">
        <v>75</v>
      </c>
      <c r="C57" s="29">
        <v>45273</v>
      </c>
      <c r="D57" s="30">
        <v>93.43</v>
      </c>
      <c r="G57" s="25"/>
      <c r="H57" s="29">
        <v>45273</v>
      </c>
      <c r="I57" s="30">
        <v>35.756</v>
      </c>
    </row>
    <row r="58" spans="2:9" x14ac:dyDescent="0.3">
      <c r="B58" s="28" t="s">
        <v>75</v>
      </c>
      <c r="C58" s="29">
        <v>45274</v>
      </c>
      <c r="D58" s="30">
        <v>91.48</v>
      </c>
      <c r="G58" s="25"/>
      <c r="H58" s="29">
        <v>45274</v>
      </c>
      <c r="I58" s="30">
        <v>34.590000000000003</v>
      </c>
    </row>
    <row r="59" spans="2:9" x14ac:dyDescent="0.3">
      <c r="B59" s="28" t="s">
        <v>75</v>
      </c>
      <c r="C59" s="29">
        <v>45275</v>
      </c>
      <c r="D59" s="30">
        <v>84.81</v>
      </c>
      <c r="G59" s="25"/>
      <c r="H59" s="29">
        <v>45275</v>
      </c>
      <c r="I59" s="30">
        <v>32.689</v>
      </c>
    </row>
    <row r="60" spans="2:9" x14ac:dyDescent="0.3">
      <c r="B60" s="28" t="s">
        <v>75</v>
      </c>
      <c r="C60" s="29">
        <v>45278</v>
      </c>
      <c r="D60" s="30">
        <v>82.51</v>
      </c>
      <c r="G60" s="25"/>
      <c r="H60" s="29">
        <v>45278</v>
      </c>
      <c r="I60" s="30">
        <v>35.194000000000003</v>
      </c>
    </row>
    <row r="61" spans="2:9" x14ac:dyDescent="0.3">
      <c r="B61" s="28" t="s">
        <v>75</v>
      </c>
      <c r="C61" s="29">
        <v>45279</v>
      </c>
      <c r="D61" s="30">
        <v>80.12</v>
      </c>
      <c r="G61" s="25"/>
      <c r="H61" s="29">
        <v>45279</v>
      </c>
      <c r="I61" s="30">
        <v>32.606000000000002</v>
      </c>
    </row>
    <row r="62" spans="2:9" x14ac:dyDescent="0.3">
      <c r="B62" s="28" t="s">
        <v>75</v>
      </c>
      <c r="C62" s="29">
        <v>45280</v>
      </c>
      <c r="D62" s="30">
        <v>79.58</v>
      </c>
      <c r="G62" s="25"/>
      <c r="H62" s="29">
        <v>45280</v>
      </c>
      <c r="I62" s="30">
        <v>33.667999999999999</v>
      </c>
    </row>
    <row r="63" spans="2:9" x14ac:dyDescent="0.3">
      <c r="B63" s="28"/>
      <c r="C63" s="29"/>
      <c r="D63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C00-000000000000}"/>
    <hyperlink ref="B21" r:id="rId2" xr:uid="{00000000-0004-0000-0C00-000001000000}"/>
    <hyperlink ref="G21" r:id="rId3" xr:uid="{00000000-0004-0000-0C00-000002000000}"/>
    <hyperlink ref="H28:I28" r:id="rId4" display="CEGH" xr:uid="{00000000-0004-0000-0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6:J71"/>
  <sheetViews>
    <sheetView topLeftCell="A43" zoomScaleNormal="100" workbookViewId="0">
      <selection activeCell="O35" sqref="O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Dezember 2023</v>
      </c>
      <c r="C8" s="74"/>
      <c r="D8" s="75"/>
      <c r="G8" s="73" t="str">
        <f ca="1">MID(CELL("dateiname",F1),FIND("]",CELL("dateiname",F1))+1,255)</f>
        <v>Dezember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5.29</v>
      </c>
      <c r="I10" s="12">
        <f>H10*1.2</f>
        <v>6.3479999999999999</v>
      </c>
    </row>
    <row r="11" spans="2:9" x14ac:dyDescent="0.3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5.29</v>
      </c>
      <c r="I11" s="12">
        <f t="shared" ref="I11:I13" si="1">H11*1.2</f>
        <v>6.3479999999999999</v>
      </c>
    </row>
    <row r="12" spans="2:9" x14ac:dyDescent="0.3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5.79</v>
      </c>
      <c r="I12" s="12">
        <f t="shared" si="1"/>
        <v>6.9479999999999995</v>
      </c>
    </row>
    <row r="13" spans="2:9" x14ac:dyDescent="0.3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5.79</v>
      </c>
      <c r="I13" s="12">
        <f t="shared" si="1"/>
        <v>6.9479999999999995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Dezember 2023</v>
      </c>
      <c r="D26" s="52"/>
      <c r="G26" s="18" t="s">
        <v>0</v>
      </c>
      <c r="H26" s="53" t="str">
        <f ca="1">G8</f>
        <v>Dezember 2023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111.03428571428574</v>
      </c>
      <c r="D30" s="10" t="s">
        <v>5</v>
      </c>
      <c r="G30" s="9" t="s">
        <v>8</v>
      </c>
      <c r="H30" s="11">
        <f>I34</f>
        <v>48.107809523809522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Dezember 2023</v>
      </c>
      <c r="H34" s="50"/>
      <c r="I34" s="37">
        <f>AVERAGE(I41:I71)</f>
        <v>48.107809523809522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Dezember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75</v>
      </c>
      <c r="C41" s="26">
        <v>45222</v>
      </c>
      <c r="D41" s="27">
        <v>130.38999999999999</v>
      </c>
      <c r="G41" s="25"/>
      <c r="H41" s="26">
        <v>45220</v>
      </c>
      <c r="I41" s="27" t="s">
        <v>76</v>
      </c>
    </row>
    <row r="42" spans="2:9" x14ac:dyDescent="0.3">
      <c r="B42" s="28" t="s">
        <v>75</v>
      </c>
      <c r="C42" s="29">
        <v>45223</v>
      </c>
      <c r="D42" s="30">
        <v>125.12</v>
      </c>
      <c r="G42" s="25"/>
      <c r="H42" s="29">
        <v>45221</v>
      </c>
      <c r="I42" s="27" t="s">
        <v>76</v>
      </c>
    </row>
    <row r="43" spans="2:9" x14ac:dyDescent="0.3">
      <c r="B43" s="28" t="s">
        <v>75</v>
      </c>
      <c r="C43" s="29">
        <v>45224</v>
      </c>
      <c r="D43" s="30">
        <v>124.03</v>
      </c>
      <c r="G43" s="25"/>
      <c r="H43" s="29">
        <v>45222</v>
      </c>
      <c r="I43" s="27">
        <v>55.517000000000003</v>
      </c>
    </row>
    <row r="44" spans="2:9" x14ac:dyDescent="0.3">
      <c r="B44" s="28" t="s">
        <v>75</v>
      </c>
      <c r="C44" s="29">
        <v>45225</v>
      </c>
      <c r="D44" s="30">
        <v>124.64</v>
      </c>
      <c r="G44" s="25"/>
      <c r="H44" s="29">
        <v>45223</v>
      </c>
      <c r="I44" s="27">
        <v>52.822000000000003</v>
      </c>
    </row>
    <row r="45" spans="2:9" x14ac:dyDescent="0.3">
      <c r="B45" s="28" t="s">
        <v>75</v>
      </c>
      <c r="C45" s="29">
        <v>45226</v>
      </c>
      <c r="D45" s="30">
        <v>122.22</v>
      </c>
      <c r="G45" s="25"/>
      <c r="H45" s="29">
        <v>45224</v>
      </c>
      <c r="I45" s="27">
        <v>52.281999999999996</v>
      </c>
    </row>
    <row r="46" spans="2:9" x14ac:dyDescent="0.3">
      <c r="B46" s="28" t="s">
        <v>75</v>
      </c>
      <c r="C46" s="29">
        <v>45229</v>
      </c>
      <c r="D46" s="30">
        <v>120.77</v>
      </c>
      <c r="G46" s="25"/>
      <c r="H46" s="29">
        <v>45225</v>
      </c>
      <c r="I46" s="27">
        <v>52.927999999999997</v>
      </c>
    </row>
    <row r="47" spans="2:9" x14ac:dyDescent="0.3">
      <c r="B47" s="28" t="s">
        <v>75</v>
      </c>
      <c r="C47" s="29">
        <v>45230</v>
      </c>
      <c r="D47" s="30">
        <v>110.52</v>
      </c>
      <c r="G47" s="25"/>
      <c r="H47" s="29">
        <v>45226</v>
      </c>
      <c r="I47" s="27">
        <v>52.631000000000007</v>
      </c>
    </row>
    <row r="48" spans="2:9" x14ac:dyDescent="0.3">
      <c r="B48" s="28" t="s">
        <v>75</v>
      </c>
      <c r="C48" s="29">
        <v>45231</v>
      </c>
      <c r="D48" s="30">
        <v>109.34</v>
      </c>
      <c r="G48" s="25"/>
      <c r="H48" s="29">
        <v>45227</v>
      </c>
      <c r="I48" s="27" t="s">
        <v>76</v>
      </c>
    </row>
    <row r="49" spans="2:9" x14ac:dyDescent="0.3">
      <c r="B49" s="28" t="s">
        <v>75</v>
      </c>
      <c r="C49" s="29">
        <v>45232</v>
      </c>
      <c r="D49" s="30">
        <v>107.51</v>
      </c>
      <c r="G49" s="25"/>
      <c r="H49" s="29">
        <v>45228</v>
      </c>
      <c r="I49" s="27" t="s">
        <v>76</v>
      </c>
    </row>
    <row r="50" spans="2:9" x14ac:dyDescent="0.3">
      <c r="B50" s="28" t="s">
        <v>75</v>
      </c>
      <c r="C50" s="29">
        <v>45233</v>
      </c>
      <c r="D50" s="30">
        <v>107.4</v>
      </c>
      <c r="G50" s="25"/>
      <c r="H50" s="29">
        <v>45229</v>
      </c>
      <c r="I50" s="27">
        <v>52.633000000000003</v>
      </c>
    </row>
    <row r="51" spans="2:9" x14ac:dyDescent="0.3">
      <c r="B51" s="28" t="s">
        <v>75</v>
      </c>
      <c r="C51" s="29">
        <v>45236</v>
      </c>
      <c r="D51" s="30">
        <v>101.44</v>
      </c>
      <c r="G51" s="25"/>
      <c r="H51" s="29">
        <v>45230</v>
      </c>
      <c r="I51" s="27">
        <v>47.122000000000007</v>
      </c>
    </row>
    <row r="52" spans="2:9" x14ac:dyDescent="0.3">
      <c r="B52" s="28" t="s">
        <v>75</v>
      </c>
      <c r="C52" s="29">
        <v>45237</v>
      </c>
      <c r="D52" s="30">
        <v>103.19</v>
      </c>
      <c r="G52" s="25"/>
      <c r="H52" s="29">
        <v>45231</v>
      </c>
      <c r="I52" s="27">
        <v>46.33400000000001</v>
      </c>
    </row>
    <row r="53" spans="2:9" x14ac:dyDescent="0.3">
      <c r="B53" s="28" t="s">
        <v>75</v>
      </c>
      <c r="C53" s="29">
        <v>45238</v>
      </c>
      <c r="D53" s="30">
        <v>102.7</v>
      </c>
      <c r="G53" s="25"/>
      <c r="H53" s="29">
        <v>45232</v>
      </c>
      <c r="I53" s="27">
        <v>48.185000000000002</v>
      </c>
    </row>
    <row r="54" spans="2:9" x14ac:dyDescent="0.3">
      <c r="B54" s="28" t="s">
        <v>75</v>
      </c>
      <c r="C54" s="29">
        <v>45239</v>
      </c>
      <c r="D54" s="30">
        <v>108.59</v>
      </c>
      <c r="G54" s="25"/>
      <c r="H54" s="29">
        <v>45233</v>
      </c>
      <c r="I54" s="27">
        <v>47.488</v>
      </c>
    </row>
    <row r="55" spans="2:9" x14ac:dyDescent="0.3">
      <c r="B55" s="28" t="s">
        <v>75</v>
      </c>
      <c r="C55" s="29">
        <v>45240</v>
      </c>
      <c r="D55" s="30">
        <v>105.4</v>
      </c>
      <c r="G55" s="25"/>
      <c r="H55" s="29">
        <v>45234</v>
      </c>
      <c r="I55" s="27" t="s">
        <v>76</v>
      </c>
    </row>
    <row r="56" spans="2:9" x14ac:dyDescent="0.3">
      <c r="B56" s="28" t="s">
        <v>75</v>
      </c>
      <c r="C56" s="29">
        <v>45243</v>
      </c>
      <c r="D56" s="30">
        <v>106.48</v>
      </c>
      <c r="G56" s="25"/>
      <c r="H56" s="29">
        <v>45235</v>
      </c>
      <c r="I56" s="27" t="s">
        <v>76</v>
      </c>
    </row>
    <row r="57" spans="2:9" x14ac:dyDescent="0.3">
      <c r="B57" s="28" t="s">
        <v>75</v>
      </c>
      <c r="C57" s="29">
        <v>45244</v>
      </c>
      <c r="D57" s="30">
        <v>108.39</v>
      </c>
      <c r="G57" s="25"/>
      <c r="H57" s="29">
        <v>45236</v>
      </c>
      <c r="I57" s="27">
        <v>44.354999999999997</v>
      </c>
    </row>
    <row r="58" spans="2:9" x14ac:dyDescent="0.3">
      <c r="B58" s="28" t="s">
        <v>75</v>
      </c>
      <c r="C58" s="29">
        <v>45245</v>
      </c>
      <c r="D58" s="30">
        <v>106.42</v>
      </c>
      <c r="G58" s="25"/>
      <c r="H58" s="29">
        <v>45237</v>
      </c>
      <c r="I58" s="27">
        <v>45.213000000000001</v>
      </c>
    </row>
    <row r="59" spans="2:9" x14ac:dyDescent="0.3">
      <c r="B59" s="28" t="s">
        <v>75</v>
      </c>
      <c r="C59" s="29">
        <v>45246</v>
      </c>
      <c r="D59" s="30">
        <v>102.56</v>
      </c>
      <c r="G59" s="25"/>
      <c r="H59" s="29">
        <v>45238</v>
      </c>
      <c r="I59" s="27">
        <v>44.963999999999999</v>
      </c>
    </row>
    <row r="60" spans="2:9" x14ac:dyDescent="0.3">
      <c r="B60" s="28" t="s">
        <v>75</v>
      </c>
      <c r="C60" s="29">
        <v>45247</v>
      </c>
      <c r="D60" s="30">
        <v>100.36</v>
      </c>
      <c r="G60" s="25"/>
      <c r="H60" s="29">
        <v>45239</v>
      </c>
      <c r="I60" s="27">
        <v>47.535000000000004</v>
      </c>
    </row>
    <row r="61" spans="2:9" x14ac:dyDescent="0.3">
      <c r="B61" s="28" t="s">
        <v>75</v>
      </c>
      <c r="C61" s="29">
        <v>45250</v>
      </c>
      <c r="D61" s="30">
        <v>104.25</v>
      </c>
      <c r="G61" s="25"/>
      <c r="H61" s="29">
        <v>45240</v>
      </c>
      <c r="I61" s="27">
        <v>45.927999999999997</v>
      </c>
    </row>
    <row r="62" spans="2:9" x14ac:dyDescent="0.3">
      <c r="B62" s="28"/>
      <c r="C62" s="29"/>
      <c r="D62" s="30"/>
      <c r="G62" s="25"/>
      <c r="H62" s="29">
        <v>45241</v>
      </c>
      <c r="I62" s="30" t="s">
        <v>76</v>
      </c>
    </row>
    <row r="63" spans="2:9" x14ac:dyDescent="0.3">
      <c r="B63" s="28"/>
      <c r="C63" s="29"/>
      <c r="D63" s="30"/>
      <c r="G63" s="25"/>
      <c r="H63" s="29">
        <v>45242</v>
      </c>
      <c r="I63" s="30" t="s">
        <v>76</v>
      </c>
    </row>
    <row r="64" spans="2:9" x14ac:dyDescent="0.3">
      <c r="H64" s="29">
        <v>45243</v>
      </c>
      <c r="I64" s="30">
        <v>47.036999999999999</v>
      </c>
    </row>
    <row r="65" spans="8:9" x14ac:dyDescent="0.3">
      <c r="H65" s="29">
        <v>45244</v>
      </c>
      <c r="I65" s="30">
        <v>46.956000000000003</v>
      </c>
    </row>
    <row r="66" spans="8:9" x14ac:dyDescent="0.3">
      <c r="H66" s="29">
        <v>45245</v>
      </c>
      <c r="I66" s="30">
        <v>46.320999999999998</v>
      </c>
    </row>
    <row r="67" spans="8:9" x14ac:dyDescent="0.3">
      <c r="H67" s="29">
        <v>45246</v>
      </c>
      <c r="I67" s="30">
        <v>45.012</v>
      </c>
    </row>
    <row r="68" spans="8:9" x14ac:dyDescent="0.3">
      <c r="H68" s="29">
        <v>45247</v>
      </c>
      <c r="I68" s="30">
        <v>44.23</v>
      </c>
    </row>
    <row r="69" spans="8:9" x14ac:dyDescent="0.3">
      <c r="H69" s="29">
        <v>45248</v>
      </c>
      <c r="I69" s="30" t="s">
        <v>76</v>
      </c>
    </row>
    <row r="70" spans="8:9" x14ac:dyDescent="0.3">
      <c r="H70" s="29">
        <v>45249</v>
      </c>
      <c r="I70" s="30" t="s">
        <v>76</v>
      </c>
    </row>
    <row r="71" spans="8:9" x14ac:dyDescent="0.3">
      <c r="H71" s="29">
        <v>45250</v>
      </c>
      <c r="I71" s="30">
        <v>44.771000000000001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D00-000000000000}"/>
    <hyperlink ref="B21" r:id="rId2" xr:uid="{00000000-0004-0000-0D00-000001000000}"/>
    <hyperlink ref="G21" r:id="rId3" xr:uid="{00000000-0004-0000-0D00-000002000000}"/>
    <hyperlink ref="H28:I28" r:id="rId4" display="CEGH" xr:uid="{00000000-0004-0000-0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6:J63"/>
  <sheetViews>
    <sheetView topLeftCell="A19" zoomScale="70" zoomScaleNormal="70" workbookViewId="0">
      <selection activeCell="P21" sqref="P2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November 2023</v>
      </c>
      <c r="C8" s="74"/>
      <c r="D8" s="75"/>
      <c r="G8" s="73" t="str">
        <f ca="1">MID(CELL("dateiname",F1),FIND("]",CELL("dateiname",F1))+1,255)</f>
        <v>November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3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3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3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November 2023</v>
      </c>
      <c r="D26" s="52"/>
      <c r="G26" s="18" t="s">
        <v>0</v>
      </c>
      <c r="H26" s="53" t="str">
        <f ca="1">G8</f>
        <v>November 2023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119.74954545454544</v>
      </c>
      <c r="D30" s="10" t="s">
        <v>5</v>
      </c>
      <c r="G30" s="9" t="s">
        <v>8</v>
      </c>
      <c r="H30" s="11">
        <f>I34</f>
        <v>45.472772727272726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November 2023</v>
      </c>
      <c r="H34" s="50"/>
      <c r="I34" s="37">
        <f>AVERAGE(I41:I62)</f>
        <v>45.472772727272726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November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74</v>
      </c>
      <c r="C41" s="26">
        <v>45190</v>
      </c>
      <c r="D41" s="27">
        <v>119.8</v>
      </c>
      <c r="G41" s="25"/>
      <c r="H41" s="26">
        <v>45190</v>
      </c>
      <c r="I41" s="27">
        <v>45.054000000000002</v>
      </c>
    </row>
    <row r="42" spans="2:9" x14ac:dyDescent="0.3">
      <c r="B42" s="28" t="s">
        <v>74</v>
      </c>
      <c r="C42" s="29">
        <v>45191</v>
      </c>
      <c r="D42" s="30">
        <v>120.36</v>
      </c>
      <c r="G42" s="25"/>
      <c r="H42" s="29">
        <v>45191</v>
      </c>
      <c r="I42" s="27">
        <v>45.223999999999997</v>
      </c>
    </row>
    <row r="43" spans="2:9" x14ac:dyDescent="0.3">
      <c r="B43" s="28" t="s">
        <v>74</v>
      </c>
      <c r="C43" s="29">
        <v>45194</v>
      </c>
      <c r="D43" s="30">
        <v>124.32</v>
      </c>
      <c r="G43" s="25"/>
      <c r="H43" s="29">
        <v>45194</v>
      </c>
      <c r="I43" s="27">
        <v>48.006999999999998</v>
      </c>
    </row>
    <row r="44" spans="2:9" x14ac:dyDescent="0.3">
      <c r="B44" s="28" t="s">
        <v>74</v>
      </c>
      <c r="C44" s="29">
        <v>45195</v>
      </c>
      <c r="D44" s="30">
        <v>120.43</v>
      </c>
      <c r="G44" s="25"/>
      <c r="H44" s="29">
        <v>45195</v>
      </c>
      <c r="I44" s="27">
        <v>44.594999999999999</v>
      </c>
    </row>
    <row r="45" spans="2:9" x14ac:dyDescent="0.3">
      <c r="B45" s="28" t="s">
        <v>74</v>
      </c>
      <c r="C45" s="29">
        <v>45196</v>
      </c>
      <c r="D45" s="30">
        <v>119.34</v>
      </c>
      <c r="G45" s="25"/>
      <c r="H45" s="29">
        <v>45196</v>
      </c>
      <c r="I45" s="27">
        <v>43.863</v>
      </c>
    </row>
    <row r="46" spans="2:9" x14ac:dyDescent="0.3">
      <c r="B46" s="28" t="s">
        <v>74</v>
      </c>
      <c r="C46" s="29">
        <v>45197</v>
      </c>
      <c r="D46" s="30">
        <v>119.82</v>
      </c>
      <c r="G46" s="25"/>
      <c r="H46" s="29">
        <v>45197</v>
      </c>
      <c r="I46" s="27">
        <v>43.6</v>
      </c>
    </row>
    <row r="47" spans="2:9" x14ac:dyDescent="0.3">
      <c r="B47" s="28" t="s">
        <v>74</v>
      </c>
      <c r="C47" s="29">
        <v>45198</v>
      </c>
      <c r="D47" s="30">
        <v>115.34</v>
      </c>
      <c r="G47" s="25"/>
      <c r="H47" s="29">
        <v>45198</v>
      </c>
      <c r="I47" s="27">
        <v>42.22</v>
      </c>
    </row>
    <row r="48" spans="2:9" x14ac:dyDescent="0.3">
      <c r="B48" s="28" t="s">
        <v>74</v>
      </c>
      <c r="C48" s="29">
        <v>45201</v>
      </c>
      <c r="D48" s="30">
        <v>108.95</v>
      </c>
      <c r="G48" s="25"/>
      <c r="H48" s="29">
        <v>45201</v>
      </c>
      <c r="I48" s="27">
        <v>39.57</v>
      </c>
    </row>
    <row r="49" spans="2:9" x14ac:dyDescent="0.3">
      <c r="B49" s="28" t="s">
        <v>74</v>
      </c>
      <c r="C49" s="29">
        <v>45202</v>
      </c>
      <c r="D49" s="30">
        <v>104.32</v>
      </c>
      <c r="G49" s="25"/>
      <c r="H49" s="29">
        <v>45202</v>
      </c>
      <c r="I49" s="27">
        <v>37.439</v>
      </c>
    </row>
    <row r="50" spans="2:9" x14ac:dyDescent="0.3">
      <c r="B50" s="28" t="s">
        <v>74</v>
      </c>
      <c r="C50" s="29">
        <v>45203</v>
      </c>
      <c r="D50" s="30">
        <v>106</v>
      </c>
      <c r="G50" s="25"/>
      <c r="H50" s="29">
        <v>45203</v>
      </c>
      <c r="I50" s="27">
        <v>38.82</v>
      </c>
    </row>
    <row r="51" spans="2:9" x14ac:dyDescent="0.3">
      <c r="B51" s="28" t="s">
        <v>74</v>
      </c>
      <c r="C51" s="29">
        <v>45204</v>
      </c>
      <c r="D51" s="30">
        <v>104.13</v>
      </c>
      <c r="G51" s="25"/>
      <c r="H51" s="29">
        <v>45204</v>
      </c>
      <c r="I51" s="27">
        <v>36.65</v>
      </c>
    </row>
    <row r="52" spans="2:9" x14ac:dyDescent="0.3">
      <c r="B52" s="28" t="s">
        <v>74</v>
      </c>
      <c r="C52" s="29">
        <v>45205</v>
      </c>
      <c r="D52" s="30">
        <v>105.2</v>
      </c>
      <c r="G52" s="25"/>
      <c r="H52" s="29">
        <v>45205</v>
      </c>
      <c r="I52" s="27">
        <v>38.723999999999997</v>
      </c>
    </row>
    <row r="53" spans="2:9" x14ac:dyDescent="0.3">
      <c r="B53" s="28" t="s">
        <v>74</v>
      </c>
      <c r="C53" s="29">
        <v>45208</v>
      </c>
      <c r="D53" s="30">
        <v>116.55</v>
      </c>
      <c r="G53" s="25"/>
      <c r="H53" s="29">
        <v>45208</v>
      </c>
      <c r="I53" s="27">
        <v>44.2</v>
      </c>
    </row>
    <row r="54" spans="2:9" x14ac:dyDescent="0.3">
      <c r="B54" s="28" t="s">
        <v>74</v>
      </c>
      <c r="C54" s="29">
        <v>45209</v>
      </c>
      <c r="D54" s="30">
        <v>128.80000000000001</v>
      </c>
      <c r="G54" s="25"/>
      <c r="H54" s="29">
        <v>45209</v>
      </c>
      <c r="I54" s="27">
        <v>49.564</v>
      </c>
    </row>
    <row r="55" spans="2:9" x14ac:dyDescent="0.3">
      <c r="B55" s="28" t="s">
        <v>74</v>
      </c>
      <c r="C55" s="29">
        <v>45210</v>
      </c>
      <c r="D55" s="30">
        <v>122.51</v>
      </c>
      <c r="G55" s="25"/>
      <c r="H55" s="29">
        <v>45210</v>
      </c>
      <c r="I55" s="27">
        <v>46.500999999999998</v>
      </c>
    </row>
    <row r="56" spans="2:9" x14ac:dyDescent="0.3">
      <c r="B56" s="28" t="s">
        <v>74</v>
      </c>
      <c r="C56" s="29">
        <v>45211</v>
      </c>
      <c r="D56" s="30">
        <v>133.94</v>
      </c>
      <c r="G56" s="25"/>
      <c r="H56" s="29">
        <v>45211</v>
      </c>
      <c r="I56" s="27">
        <v>53.161999999999999</v>
      </c>
    </row>
    <row r="57" spans="2:9" x14ac:dyDescent="0.3">
      <c r="B57" s="28" t="s">
        <v>74</v>
      </c>
      <c r="C57" s="29">
        <v>45212</v>
      </c>
      <c r="D57" s="30">
        <v>138.27000000000001</v>
      </c>
      <c r="G57" s="25"/>
      <c r="H57" s="29">
        <v>45212</v>
      </c>
      <c r="I57" s="27">
        <v>53.98</v>
      </c>
    </row>
    <row r="58" spans="2:9" x14ac:dyDescent="0.3">
      <c r="B58" s="28" t="s">
        <v>74</v>
      </c>
      <c r="C58" s="29">
        <v>45215</v>
      </c>
      <c r="D58" s="30">
        <v>123.12</v>
      </c>
      <c r="G58" s="25"/>
      <c r="H58" s="29">
        <v>45215</v>
      </c>
      <c r="I58" s="27">
        <v>48.5</v>
      </c>
    </row>
    <row r="59" spans="2:9" x14ac:dyDescent="0.3">
      <c r="B59" s="28" t="s">
        <v>74</v>
      </c>
      <c r="C59" s="29">
        <v>45216</v>
      </c>
      <c r="D59" s="30">
        <v>124.06</v>
      </c>
      <c r="G59" s="25"/>
      <c r="H59" s="29">
        <v>45216</v>
      </c>
      <c r="I59" s="27">
        <v>49.158999999999999</v>
      </c>
    </row>
    <row r="60" spans="2:9" x14ac:dyDescent="0.3">
      <c r="B60" s="28" t="s">
        <v>74</v>
      </c>
      <c r="C60" s="29">
        <v>45217</v>
      </c>
      <c r="D60" s="30">
        <v>127.79</v>
      </c>
      <c r="G60" s="25"/>
      <c r="H60" s="29">
        <v>45217</v>
      </c>
      <c r="I60" s="27">
        <v>50.676000000000002</v>
      </c>
    </row>
    <row r="61" spans="2:9" x14ac:dyDescent="0.3">
      <c r="B61" s="28" t="s">
        <v>74</v>
      </c>
      <c r="C61" s="29">
        <v>45218</v>
      </c>
      <c r="D61" s="30">
        <v>125.65</v>
      </c>
      <c r="G61" s="25"/>
      <c r="H61" s="29">
        <v>45218</v>
      </c>
      <c r="I61" s="27">
        <v>50.237000000000002</v>
      </c>
    </row>
    <row r="62" spans="2:9" x14ac:dyDescent="0.3">
      <c r="B62" s="28" t="s">
        <v>74</v>
      </c>
      <c r="C62" s="29">
        <v>45219</v>
      </c>
      <c r="D62" s="30">
        <v>125.79</v>
      </c>
      <c r="G62" s="25"/>
      <c r="H62" s="29">
        <v>45219</v>
      </c>
      <c r="I62" s="30">
        <v>50.655999999999999</v>
      </c>
    </row>
    <row r="63" spans="2:9" x14ac:dyDescent="0.3">
      <c r="B63" s="28"/>
      <c r="C63" s="29"/>
      <c r="D63" s="30"/>
      <c r="G63" s="25"/>
      <c r="H63" s="29"/>
      <c r="I63" s="30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E00-000000000000}"/>
    <hyperlink ref="B21" r:id="rId2" xr:uid="{00000000-0004-0000-0E00-000001000000}"/>
    <hyperlink ref="G21" r:id="rId3" xr:uid="{00000000-0004-0000-0E00-000002000000}"/>
    <hyperlink ref="H28:I28" r:id="rId4" display="CEGH" xr:uid="{00000000-0004-0000-0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6:J63"/>
  <sheetViews>
    <sheetView zoomScale="70" zoomScaleNormal="70" workbookViewId="0">
      <selection activeCell="G73" sqref="G7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Oktober 2023</v>
      </c>
      <c r="C8" s="74"/>
      <c r="D8" s="75"/>
      <c r="G8" s="73" t="str">
        <f ca="1">MID(CELL("dateiname",F1),FIND("]",CELL("dateiname",F1))+1,255)</f>
        <v>Oktober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12.32</v>
      </c>
      <c r="D10" s="12">
        <f>C10*1.2</f>
        <v>14.783999999999999</v>
      </c>
      <c r="E10" s="13"/>
      <c r="F10" s="13"/>
      <c r="G10" s="15" t="s">
        <v>31</v>
      </c>
      <c r="H10" s="41">
        <f>ROUND((($H$30-$H$31)+4.75)/10,2)</f>
        <v>4.33</v>
      </c>
      <c r="I10" s="12">
        <f>H10*1.2</f>
        <v>5.1959999999999997</v>
      </c>
    </row>
    <row r="11" spans="2:9" x14ac:dyDescent="0.3">
      <c r="B11" s="16" t="s">
        <v>24</v>
      </c>
      <c r="C11" s="41">
        <f>ROUND(((($C$30-$C$31)*1.1)+9.75)/10,2)</f>
        <v>12.32</v>
      </c>
      <c r="D11" s="12">
        <f t="shared" ref="D11:D13" si="0">C11*1.2</f>
        <v>14.783999999999999</v>
      </c>
      <c r="E11" s="13"/>
      <c r="F11" s="13"/>
      <c r="G11" s="15" t="s">
        <v>30</v>
      </c>
      <c r="H11" s="41">
        <f>ROUND((($H$30-$H$31)+4.75)/10,2)</f>
        <v>4.33</v>
      </c>
      <c r="I11" s="12">
        <f t="shared" ref="I11:I13" si="1">H11*1.2</f>
        <v>5.1959999999999997</v>
      </c>
    </row>
    <row r="12" spans="2:9" x14ac:dyDescent="0.3">
      <c r="B12" s="15" t="s">
        <v>25</v>
      </c>
      <c r="C12" s="41">
        <f>ROUND(((($C$30-$C$31)*1.1)+14.75)/10,2)</f>
        <v>12.82</v>
      </c>
      <c r="D12" s="12">
        <f t="shared" si="0"/>
        <v>15.384</v>
      </c>
      <c r="E12" s="13"/>
      <c r="F12" s="13"/>
      <c r="G12" s="15" t="s">
        <v>29</v>
      </c>
      <c r="H12" s="41">
        <f>ROUND((($H$30-$H$31)+9.75)/10,2)</f>
        <v>4.83</v>
      </c>
      <c r="I12" s="12">
        <f t="shared" si="1"/>
        <v>5.7960000000000003</v>
      </c>
    </row>
    <row r="13" spans="2:9" x14ac:dyDescent="0.3">
      <c r="B13" s="15" t="s">
        <v>26</v>
      </c>
      <c r="C13" s="41">
        <f>ROUND(((($C$30-$C$31)*1.1)+14.75)/10,2)</f>
        <v>12.82</v>
      </c>
      <c r="D13" s="12">
        <f t="shared" si="0"/>
        <v>15.384</v>
      </c>
      <c r="E13" s="13"/>
      <c r="F13" s="13"/>
      <c r="G13" s="15" t="s">
        <v>32</v>
      </c>
      <c r="H13" s="41">
        <f>ROUND((($H$30-$H$31)+9.75)/10,2)</f>
        <v>4.83</v>
      </c>
      <c r="I13" s="12">
        <f t="shared" si="1"/>
        <v>5.7960000000000003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Oktober 2023</v>
      </c>
      <c r="D26" s="52"/>
      <c r="G26" s="18" t="s">
        <v>0</v>
      </c>
      <c r="H26" s="53" t="str">
        <f ca="1">G8</f>
        <v>Oktober 2023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103.16304347826087</v>
      </c>
      <c r="D30" s="10" t="s">
        <v>5</v>
      </c>
      <c r="G30" s="9" t="s">
        <v>8</v>
      </c>
      <c r="H30" s="11">
        <f>I34</f>
        <v>38.553260869565221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Oktober 2023</v>
      </c>
      <c r="H34" s="50"/>
      <c r="I34" s="37">
        <f>AVERAGE(I41:I63)</f>
        <v>38.553260869565221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Oktober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73</v>
      </c>
      <c r="C41" s="26">
        <v>45159</v>
      </c>
      <c r="D41" s="27">
        <v>120.24</v>
      </c>
      <c r="G41" s="25"/>
      <c r="H41" s="26">
        <v>45159</v>
      </c>
      <c r="I41" s="27">
        <v>47.256</v>
      </c>
    </row>
    <row r="42" spans="2:9" x14ac:dyDescent="0.3">
      <c r="B42" s="28" t="s">
        <v>73</v>
      </c>
      <c r="C42" s="29">
        <v>45160</v>
      </c>
      <c r="D42" s="30">
        <v>126.63</v>
      </c>
      <c r="G42" s="25"/>
      <c r="H42" s="29">
        <v>45160</v>
      </c>
      <c r="I42" s="27">
        <v>48.573999999999998</v>
      </c>
    </row>
    <row r="43" spans="2:9" x14ac:dyDescent="0.3">
      <c r="B43" s="28" t="s">
        <v>73</v>
      </c>
      <c r="C43" s="29">
        <v>45161</v>
      </c>
      <c r="D43" s="30">
        <v>117.84</v>
      </c>
      <c r="G43" s="25"/>
      <c r="H43" s="29">
        <v>45161</v>
      </c>
      <c r="I43" s="27">
        <v>43.530999999999999</v>
      </c>
    </row>
    <row r="44" spans="2:9" x14ac:dyDescent="0.3">
      <c r="B44" s="28" t="s">
        <v>73</v>
      </c>
      <c r="C44" s="29">
        <v>45162</v>
      </c>
      <c r="D44" s="30">
        <v>105.22</v>
      </c>
      <c r="G44" s="25"/>
      <c r="H44" s="29">
        <v>45162</v>
      </c>
      <c r="I44" s="27">
        <v>37.161999999999999</v>
      </c>
    </row>
    <row r="45" spans="2:9" x14ac:dyDescent="0.3">
      <c r="B45" s="28" t="s">
        <v>73</v>
      </c>
      <c r="C45" s="29">
        <v>45163</v>
      </c>
      <c r="D45" s="30">
        <v>104.49</v>
      </c>
      <c r="G45" s="25"/>
      <c r="H45" s="29">
        <v>45163</v>
      </c>
      <c r="I45" s="27">
        <v>39.432000000000002</v>
      </c>
    </row>
    <row r="46" spans="2:9" x14ac:dyDescent="0.3">
      <c r="B46" s="28" t="s">
        <v>73</v>
      </c>
      <c r="C46" s="29">
        <v>45166</v>
      </c>
      <c r="D46" s="30">
        <v>113.73</v>
      </c>
      <c r="G46" s="25"/>
      <c r="H46" s="29">
        <v>45166</v>
      </c>
      <c r="I46" s="27">
        <v>42.978000000000002</v>
      </c>
    </row>
    <row r="47" spans="2:9" x14ac:dyDescent="0.3">
      <c r="B47" s="28" t="s">
        <v>73</v>
      </c>
      <c r="C47" s="29">
        <v>45167</v>
      </c>
      <c r="D47" s="30">
        <v>108.47</v>
      </c>
      <c r="G47" s="25"/>
      <c r="H47" s="29">
        <v>45167</v>
      </c>
      <c r="I47" s="27">
        <v>39.994999999999997</v>
      </c>
    </row>
    <row r="48" spans="2:9" x14ac:dyDescent="0.3">
      <c r="B48" s="28" t="s">
        <v>73</v>
      </c>
      <c r="C48" s="29">
        <v>45168</v>
      </c>
      <c r="D48" s="30">
        <v>108.76</v>
      </c>
      <c r="G48" s="25"/>
      <c r="H48" s="29">
        <v>45168</v>
      </c>
      <c r="I48" s="27">
        <v>41.17</v>
      </c>
    </row>
    <row r="49" spans="2:9" x14ac:dyDescent="0.3">
      <c r="B49" s="28" t="s">
        <v>73</v>
      </c>
      <c r="C49" s="29">
        <v>45169</v>
      </c>
      <c r="D49" s="30">
        <v>103.26</v>
      </c>
      <c r="G49" s="25"/>
      <c r="H49" s="29">
        <v>45169</v>
      </c>
      <c r="I49" s="27">
        <v>36.896999999999998</v>
      </c>
    </row>
    <row r="50" spans="2:9" x14ac:dyDescent="0.3">
      <c r="B50" s="28" t="s">
        <v>73</v>
      </c>
      <c r="C50" s="29">
        <v>45170</v>
      </c>
      <c r="D50" s="30">
        <v>102.52</v>
      </c>
      <c r="G50" s="25"/>
      <c r="H50" s="29">
        <v>45170</v>
      </c>
      <c r="I50" s="27">
        <v>36.945</v>
      </c>
    </row>
    <row r="51" spans="2:9" x14ac:dyDescent="0.3">
      <c r="B51" s="28" t="s">
        <v>73</v>
      </c>
      <c r="C51" s="29">
        <v>45173</v>
      </c>
      <c r="D51" s="30">
        <v>99.42</v>
      </c>
      <c r="G51" s="25"/>
      <c r="H51" s="29">
        <v>45173</v>
      </c>
      <c r="I51" s="27">
        <v>34.976999999999997</v>
      </c>
    </row>
    <row r="52" spans="2:9" x14ac:dyDescent="0.3">
      <c r="B52" s="28" t="s">
        <v>73</v>
      </c>
      <c r="C52" s="29">
        <v>45174</v>
      </c>
      <c r="D52" s="30">
        <v>98.23</v>
      </c>
      <c r="G52" s="25"/>
      <c r="H52" s="29">
        <v>45174</v>
      </c>
      <c r="I52" s="27">
        <v>35.862000000000002</v>
      </c>
    </row>
    <row r="53" spans="2:9" x14ac:dyDescent="0.3">
      <c r="B53" s="28" t="s">
        <v>73</v>
      </c>
      <c r="C53" s="29">
        <v>45175</v>
      </c>
      <c r="D53" s="30">
        <v>91.05</v>
      </c>
      <c r="G53" s="25"/>
      <c r="H53" s="29">
        <v>45175</v>
      </c>
      <c r="I53" s="27">
        <v>32.777999999999999</v>
      </c>
    </row>
    <row r="54" spans="2:9" x14ac:dyDescent="0.3">
      <c r="B54" s="28" t="s">
        <v>73</v>
      </c>
      <c r="C54" s="29">
        <v>45176</v>
      </c>
      <c r="D54" s="30">
        <v>94.24</v>
      </c>
      <c r="G54" s="25"/>
      <c r="H54" s="29">
        <v>45176</v>
      </c>
      <c r="I54" s="27">
        <v>34.15</v>
      </c>
    </row>
    <row r="55" spans="2:9" x14ac:dyDescent="0.3">
      <c r="B55" s="28" t="s">
        <v>73</v>
      </c>
      <c r="C55" s="29">
        <v>45177</v>
      </c>
      <c r="D55" s="30">
        <v>94.78</v>
      </c>
      <c r="G55" s="25"/>
      <c r="H55" s="29">
        <v>45177</v>
      </c>
      <c r="I55" s="27">
        <v>35.9</v>
      </c>
    </row>
    <row r="56" spans="2:9" x14ac:dyDescent="0.3">
      <c r="B56" s="28" t="s">
        <v>73</v>
      </c>
      <c r="C56" s="29">
        <v>45180</v>
      </c>
      <c r="D56" s="30">
        <v>97.1</v>
      </c>
      <c r="G56" s="25"/>
      <c r="H56" s="29">
        <v>45180</v>
      </c>
      <c r="I56" s="27">
        <v>37.460999999999999</v>
      </c>
    </row>
    <row r="57" spans="2:9" x14ac:dyDescent="0.3">
      <c r="B57" s="28" t="s">
        <v>73</v>
      </c>
      <c r="C57" s="29">
        <v>45181</v>
      </c>
      <c r="D57" s="30">
        <v>95.89</v>
      </c>
      <c r="G57" s="25"/>
      <c r="H57" s="29">
        <v>45181</v>
      </c>
      <c r="I57" s="27">
        <v>36.359000000000002</v>
      </c>
    </row>
    <row r="58" spans="2:9" x14ac:dyDescent="0.3">
      <c r="B58" s="28" t="s">
        <v>73</v>
      </c>
      <c r="C58" s="29">
        <v>45182</v>
      </c>
      <c r="D58" s="30">
        <v>100.61</v>
      </c>
      <c r="G58" s="25"/>
      <c r="H58" s="29">
        <v>45182</v>
      </c>
      <c r="I58" s="27">
        <v>38.155999999999999</v>
      </c>
    </row>
    <row r="59" spans="2:9" x14ac:dyDescent="0.3">
      <c r="B59" s="28" t="s">
        <v>73</v>
      </c>
      <c r="C59" s="29">
        <v>45183</v>
      </c>
      <c r="D59" s="30">
        <v>96.99</v>
      </c>
      <c r="G59" s="25"/>
      <c r="H59" s="29">
        <v>45183</v>
      </c>
      <c r="I59" s="27">
        <v>36.975999999999999</v>
      </c>
    </row>
    <row r="60" spans="2:9" x14ac:dyDescent="0.3">
      <c r="B60" s="28" t="s">
        <v>73</v>
      </c>
      <c r="C60" s="29">
        <v>45184</v>
      </c>
      <c r="D60" s="30">
        <v>97.84</v>
      </c>
      <c r="G60" s="25"/>
      <c r="H60" s="29">
        <v>45184</v>
      </c>
      <c r="I60" s="27">
        <v>37.743000000000002</v>
      </c>
    </row>
    <row r="61" spans="2:9" x14ac:dyDescent="0.3">
      <c r="B61" s="28" t="s">
        <v>73</v>
      </c>
      <c r="C61" s="29">
        <v>45187</v>
      </c>
      <c r="D61" s="30">
        <v>95.66</v>
      </c>
      <c r="G61" s="25"/>
      <c r="H61" s="29">
        <v>45187</v>
      </c>
      <c r="I61" s="27">
        <v>35.936999999999998</v>
      </c>
    </row>
    <row r="62" spans="2:9" x14ac:dyDescent="0.3">
      <c r="B62" s="28" t="s">
        <v>73</v>
      </c>
      <c r="C62" s="29">
        <v>45188</v>
      </c>
      <c r="D62" s="30">
        <v>99.46</v>
      </c>
      <c r="G62" s="25"/>
      <c r="H62" s="29">
        <v>45188</v>
      </c>
      <c r="I62" s="30">
        <v>37.991</v>
      </c>
    </row>
    <row r="63" spans="2:9" x14ac:dyDescent="0.3">
      <c r="B63" s="28" t="s">
        <v>73</v>
      </c>
      <c r="C63" s="29">
        <v>45189</v>
      </c>
      <c r="D63" s="30">
        <v>100.32</v>
      </c>
      <c r="G63" s="25"/>
      <c r="H63" s="29">
        <v>45189</v>
      </c>
      <c r="I63" s="30">
        <v>38.494999999999997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F00-000000000000}"/>
    <hyperlink ref="B21" r:id="rId2" xr:uid="{00000000-0004-0000-0F00-000001000000}"/>
    <hyperlink ref="G21" r:id="rId3" xr:uid="{00000000-0004-0000-0F00-000002000000}"/>
    <hyperlink ref="H28:I28" r:id="rId4" display="CEGH" xr:uid="{00000000-0004-0000-0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6:J62"/>
  <sheetViews>
    <sheetView zoomScale="70" zoomScaleNormal="70" workbookViewId="0">
      <selection activeCell="L20" sqref="L2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September 2023</v>
      </c>
      <c r="C8" s="74"/>
      <c r="D8" s="75"/>
      <c r="G8" s="73" t="str">
        <f ca="1">MID(CELL("dateiname",F1),FIND("]",CELL("dateiname",F1))+1,255)</f>
        <v>September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11.63</v>
      </c>
      <c r="D10" s="12">
        <f>C10*1.2</f>
        <v>13.956000000000001</v>
      </c>
      <c r="E10" s="13"/>
      <c r="F10" s="13"/>
      <c r="G10" s="15" t="s">
        <v>31</v>
      </c>
      <c r="H10" s="41">
        <f>ROUND((($H$30-$H$31)+4.75)/10,2)</f>
        <v>3.92</v>
      </c>
      <c r="I10" s="12">
        <f>H10*1.2</f>
        <v>4.7039999999999997</v>
      </c>
    </row>
    <row r="11" spans="2:9" x14ac:dyDescent="0.3">
      <c r="B11" s="16" t="s">
        <v>24</v>
      </c>
      <c r="C11" s="41">
        <f>ROUND(((($C$30-$C$31)*1.1)+9.75)/10,2)</f>
        <v>11.63</v>
      </c>
      <c r="D11" s="12">
        <f t="shared" ref="D11:D13" si="0">C11*1.2</f>
        <v>13.956000000000001</v>
      </c>
      <c r="E11" s="13"/>
      <c r="F11" s="13"/>
      <c r="G11" s="15" t="s">
        <v>30</v>
      </c>
      <c r="H11" s="41">
        <f>ROUND((($H$30-$H$31)+4.75)/10,2)</f>
        <v>3.92</v>
      </c>
      <c r="I11" s="12">
        <f t="shared" ref="I11:I13" si="1">H11*1.2</f>
        <v>4.7039999999999997</v>
      </c>
    </row>
    <row r="12" spans="2:9" x14ac:dyDescent="0.3">
      <c r="B12" s="15" t="s">
        <v>25</v>
      </c>
      <c r="C12" s="41">
        <f>ROUND(((($C$30-$C$31)*1.1)+14.75)/10,2)</f>
        <v>12.13</v>
      </c>
      <c r="D12" s="12">
        <f t="shared" si="0"/>
        <v>14.556000000000001</v>
      </c>
      <c r="E12" s="13"/>
      <c r="F12" s="13"/>
      <c r="G12" s="15" t="s">
        <v>29</v>
      </c>
      <c r="H12" s="41">
        <f>ROUND((($H$30-$H$31)+9.75)/10,2)</f>
        <v>4.42</v>
      </c>
      <c r="I12" s="12">
        <f t="shared" si="1"/>
        <v>5.3039999999999994</v>
      </c>
    </row>
    <row r="13" spans="2:9" x14ac:dyDescent="0.3">
      <c r="B13" s="15" t="s">
        <v>26</v>
      </c>
      <c r="C13" s="41">
        <f>ROUND(((($C$30-$C$31)*1.1)+14.75)/10,2)</f>
        <v>12.13</v>
      </c>
      <c r="D13" s="12">
        <f t="shared" si="0"/>
        <v>14.556000000000001</v>
      </c>
      <c r="E13" s="13"/>
      <c r="F13" s="13"/>
      <c r="G13" s="15" t="s">
        <v>32</v>
      </c>
      <c r="H13" s="41">
        <f>ROUND((($H$30-$H$31)+9.75)/10,2)</f>
        <v>4.42</v>
      </c>
      <c r="I13" s="12">
        <f t="shared" si="1"/>
        <v>5.3039999999999994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September 2023</v>
      </c>
      <c r="D26" s="52"/>
      <c r="G26" s="18" t="s">
        <v>0</v>
      </c>
      <c r="H26" s="53" t="str">
        <f ca="1">G8</f>
        <v>September 2023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96.86333333333333</v>
      </c>
      <c r="D30" s="10" t="s">
        <v>5</v>
      </c>
      <c r="G30" s="9" t="s">
        <v>8</v>
      </c>
      <c r="H30" s="11">
        <f>I34</f>
        <v>34.466047619047622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September 2023</v>
      </c>
      <c r="H34" s="50"/>
      <c r="I34" s="37">
        <f>AVERAGE(I41:I62)</f>
        <v>34.466047619047622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September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72</v>
      </c>
      <c r="C41" s="26">
        <v>45128</v>
      </c>
      <c r="D41" s="27">
        <v>97.3</v>
      </c>
      <c r="G41" s="25"/>
      <c r="H41" s="26">
        <v>45128</v>
      </c>
      <c r="I41" s="27">
        <v>31.87</v>
      </c>
    </row>
    <row r="42" spans="2:9" x14ac:dyDescent="0.3">
      <c r="B42" s="28" t="s">
        <v>72</v>
      </c>
      <c r="C42" s="29">
        <v>45131</v>
      </c>
      <c r="D42" s="30">
        <v>100.53</v>
      </c>
      <c r="G42" s="25"/>
      <c r="H42" s="26">
        <v>45131</v>
      </c>
      <c r="I42" s="27">
        <v>33.82</v>
      </c>
    </row>
    <row r="43" spans="2:9" x14ac:dyDescent="0.3">
      <c r="B43" s="28" t="s">
        <v>72</v>
      </c>
      <c r="C43" s="29">
        <v>45132</v>
      </c>
      <c r="D43" s="30">
        <v>102.72</v>
      </c>
      <c r="G43" s="25"/>
      <c r="H43" s="26">
        <v>45132</v>
      </c>
      <c r="I43" s="27">
        <v>35.99</v>
      </c>
    </row>
    <row r="44" spans="2:9" x14ac:dyDescent="0.3">
      <c r="B44" s="28" t="s">
        <v>72</v>
      </c>
      <c r="C44" s="29">
        <v>45133</v>
      </c>
      <c r="D44" s="30">
        <v>97.45</v>
      </c>
      <c r="G44" s="25"/>
      <c r="H44" s="26">
        <v>45133</v>
      </c>
      <c r="I44" s="27">
        <v>32.67</v>
      </c>
    </row>
    <row r="45" spans="2:9" x14ac:dyDescent="0.3">
      <c r="B45" s="28" t="s">
        <v>72</v>
      </c>
      <c r="C45" s="29">
        <v>45134</v>
      </c>
      <c r="D45" s="30">
        <v>95.35</v>
      </c>
      <c r="G45" s="25"/>
      <c r="H45" s="26">
        <v>45134</v>
      </c>
      <c r="I45" s="27">
        <v>31.506</v>
      </c>
    </row>
    <row r="46" spans="2:9" x14ac:dyDescent="0.3">
      <c r="B46" s="28" t="s">
        <v>72</v>
      </c>
      <c r="C46" s="29">
        <v>45135</v>
      </c>
      <c r="D46" s="30">
        <v>90.9</v>
      </c>
      <c r="G46" s="25"/>
      <c r="H46" s="26">
        <v>45135</v>
      </c>
      <c r="I46" s="27">
        <v>29.056999999999999</v>
      </c>
    </row>
    <row r="47" spans="2:9" x14ac:dyDescent="0.3">
      <c r="B47" s="28" t="s">
        <v>72</v>
      </c>
      <c r="C47" s="29">
        <v>45138</v>
      </c>
      <c r="D47" s="30">
        <v>92.4</v>
      </c>
      <c r="G47" s="25"/>
      <c r="H47" s="26">
        <v>45138</v>
      </c>
      <c r="I47" s="27">
        <v>30.265000000000001</v>
      </c>
    </row>
    <row r="48" spans="2:9" x14ac:dyDescent="0.3">
      <c r="B48" s="28" t="s">
        <v>72</v>
      </c>
      <c r="C48" s="29">
        <v>45139</v>
      </c>
      <c r="D48" s="30">
        <v>89.82</v>
      </c>
      <c r="G48" s="25"/>
      <c r="H48" s="26">
        <v>45139</v>
      </c>
      <c r="I48" s="27">
        <v>29.38</v>
      </c>
    </row>
    <row r="49" spans="2:9" x14ac:dyDescent="0.3">
      <c r="B49" s="28" t="s">
        <v>72</v>
      </c>
      <c r="C49" s="29">
        <v>45140</v>
      </c>
      <c r="D49" s="30">
        <v>90.56</v>
      </c>
      <c r="G49" s="25"/>
      <c r="H49" s="26">
        <v>45140</v>
      </c>
      <c r="I49" s="27">
        <v>30.725000000000001</v>
      </c>
    </row>
    <row r="50" spans="2:9" x14ac:dyDescent="0.3">
      <c r="B50" s="28" t="s">
        <v>72</v>
      </c>
      <c r="C50" s="29">
        <v>45141</v>
      </c>
      <c r="D50" s="30">
        <v>93.34</v>
      </c>
      <c r="G50" s="25"/>
      <c r="H50" s="26">
        <v>45141</v>
      </c>
      <c r="I50" s="27">
        <v>32.625</v>
      </c>
    </row>
    <row r="51" spans="2:9" x14ac:dyDescent="0.3">
      <c r="B51" s="28" t="s">
        <v>72</v>
      </c>
      <c r="C51" s="29">
        <v>45142</v>
      </c>
      <c r="D51" s="30">
        <v>90.67</v>
      </c>
      <c r="G51" s="25"/>
      <c r="H51" s="26">
        <v>45142</v>
      </c>
      <c r="I51" s="27">
        <v>30.994</v>
      </c>
    </row>
    <row r="52" spans="2:9" x14ac:dyDescent="0.3">
      <c r="B52" s="28" t="s">
        <v>72</v>
      </c>
      <c r="C52" s="29">
        <v>45145</v>
      </c>
      <c r="D52" s="30">
        <v>92.05</v>
      </c>
      <c r="G52" s="25"/>
      <c r="H52" s="26">
        <v>45145</v>
      </c>
      <c r="I52" s="27">
        <v>32.450000000000003</v>
      </c>
    </row>
    <row r="53" spans="2:9" x14ac:dyDescent="0.3">
      <c r="B53" s="28" t="s">
        <v>72</v>
      </c>
      <c r="C53" s="29">
        <v>45146</v>
      </c>
      <c r="D53" s="30">
        <v>92.69</v>
      </c>
      <c r="G53" s="25"/>
      <c r="H53" s="26">
        <v>45146</v>
      </c>
      <c r="I53" s="27">
        <v>33.35</v>
      </c>
    </row>
    <row r="54" spans="2:9" x14ac:dyDescent="0.3">
      <c r="B54" s="28" t="s">
        <v>72</v>
      </c>
      <c r="C54" s="29">
        <v>45147</v>
      </c>
      <c r="D54" s="30">
        <v>105.37</v>
      </c>
      <c r="G54" s="25"/>
      <c r="H54" s="26">
        <v>45147</v>
      </c>
      <c r="I54" s="27">
        <v>41.722999999999999</v>
      </c>
    </row>
    <row r="55" spans="2:9" x14ac:dyDescent="0.3">
      <c r="B55" s="28" t="s">
        <v>72</v>
      </c>
      <c r="C55" s="29">
        <v>45148</v>
      </c>
      <c r="D55" s="30">
        <v>100.38</v>
      </c>
      <c r="G55" s="25"/>
      <c r="H55" s="26">
        <v>45148</v>
      </c>
      <c r="I55" s="27">
        <v>38.96</v>
      </c>
    </row>
    <row r="56" spans="2:9" x14ac:dyDescent="0.3">
      <c r="B56" s="28" t="s">
        <v>72</v>
      </c>
      <c r="C56" s="29">
        <v>45149</v>
      </c>
      <c r="D56" s="30">
        <v>100.54</v>
      </c>
      <c r="G56" s="25"/>
      <c r="H56" s="26">
        <v>45149</v>
      </c>
      <c r="I56" s="27">
        <v>36.774000000000001</v>
      </c>
    </row>
    <row r="57" spans="2:9" x14ac:dyDescent="0.3">
      <c r="B57" s="28" t="s">
        <v>72</v>
      </c>
      <c r="C57" s="29">
        <v>45152</v>
      </c>
      <c r="D57" s="30">
        <v>96.72</v>
      </c>
      <c r="G57" s="25"/>
      <c r="H57" s="26">
        <v>45152</v>
      </c>
      <c r="I57" s="27">
        <v>35.677</v>
      </c>
    </row>
    <row r="58" spans="2:9" x14ac:dyDescent="0.3">
      <c r="B58" s="28" t="s">
        <v>72</v>
      </c>
      <c r="C58" s="29">
        <v>45153</v>
      </c>
      <c r="D58" s="30">
        <v>102.96</v>
      </c>
      <c r="G58" s="25"/>
      <c r="H58" s="26">
        <v>45153</v>
      </c>
      <c r="I58" s="27">
        <v>40.252000000000002</v>
      </c>
    </row>
    <row r="59" spans="2:9" x14ac:dyDescent="0.3">
      <c r="B59" s="28" t="s">
        <v>72</v>
      </c>
      <c r="C59" s="29">
        <v>45154</v>
      </c>
      <c r="D59" s="30">
        <v>102.91</v>
      </c>
      <c r="G59" s="25"/>
      <c r="H59" s="26">
        <v>45154</v>
      </c>
      <c r="I59" s="27">
        <v>39.164999999999999</v>
      </c>
    </row>
    <row r="60" spans="2:9" x14ac:dyDescent="0.3">
      <c r="B60" s="28" t="s">
        <v>72</v>
      </c>
      <c r="C60" s="29">
        <v>45155</v>
      </c>
      <c r="D60" s="30">
        <v>100.71</v>
      </c>
      <c r="G60" s="25"/>
      <c r="H60" s="26">
        <v>45155</v>
      </c>
      <c r="I60" s="27">
        <v>38.5</v>
      </c>
    </row>
    <row r="61" spans="2:9" x14ac:dyDescent="0.3">
      <c r="B61" s="28" t="s">
        <v>72</v>
      </c>
      <c r="C61" s="29">
        <v>45156</v>
      </c>
      <c r="D61" s="30">
        <v>98.76</v>
      </c>
      <c r="G61" s="25"/>
      <c r="H61" s="26">
        <v>45156</v>
      </c>
      <c r="I61" s="27">
        <v>38.033999999999999</v>
      </c>
    </row>
    <row r="62" spans="2:9" x14ac:dyDescent="0.3">
      <c r="B62" s="28"/>
      <c r="C62" s="29"/>
      <c r="D62" s="30"/>
      <c r="G62" s="25"/>
      <c r="H62" s="29"/>
      <c r="I62" s="30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000-000000000000}"/>
    <hyperlink ref="B21" r:id="rId2" xr:uid="{00000000-0004-0000-1000-000001000000}"/>
    <hyperlink ref="G21" r:id="rId3" xr:uid="{00000000-0004-0000-1000-000002000000}"/>
    <hyperlink ref="H28:I28" r:id="rId4" display="CEGH" xr:uid="{00000000-0004-0000-1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6:J62"/>
  <sheetViews>
    <sheetView topLeftCell="A7" zoomScale="70" zoomScaleNormal="70" workbookViewId="0">
      <selection activeCell="M38" sqref="M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August 2023</v>
      </c>
      <c r="C8" s="74"/>
      <c r="D8" s="75"/>
      <c r="G8" s="73" t="str">
        <f ca="1">MID(CELL("dateiname",F1),FIND("]",CELL("dateiname",F1))+1,255)</f>
        <v>August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11.7</v>
      </c>
      <c r="D10" s="12">
        <f>C10*1.2</f>
        <v>14.04</v>
      </c>
      <c r="E10" s="13"/>
      <c r="F10" s="13"/>
      <c r="G10" s="15" t="s">
        <v>31</v>
      </c>
      <c r="H10" s="41">
        <f>ROUND((($H$30-$H$31)+4.75)/10,2)</f>
        <v>3.81</v>
      </c>
      <c r="I10" s="12">
        <f>H10*1.2</f>
        <v>4.5720000000000001</v>
      </c>
    </row>
    <row r="11" spans="2:9" x14ac:dyDescent="0.3">
      <c r="B11" s="16" t="s">
        <v>24</v>
      </c>
      <c r="C11" s="41">
        <f>ROUND(((($C$30-$C$31)*1.1)+9.75)/10,2)</f>
        <v>11.7</v>
      </c>
      <c r="D11" s="12">
        <f t="shared" ref="D11:D13" si="0">C11*1.2</f>
        <v>14.04</v>
      </c>
      <c r="E11" s="13"/>
      <c r="F11" s="13"/>
      <c r="G11" s="15" t="s">
        <v>30</v>
      </c>
      <c r="H11" s="41">
        <f>ROUND((($H$30-$H$31)+4.75)/10,2)</f>
        <v>3.81</v>
      </c>
      <c r="I11" s="12">
        <f t="shared" ref="I11:I13" si="1">H11*1.2</f>
        <v>4.5720000000000001</v>
      </c>
    </row>
    <row r="12" spans="2:9" x14ac:dyDescent="0.3">
      <c r="B12" s="15" t="s">
        <v>25</v>
      </c>
      <c r="C12" s="41">
        <f>ROUND(((($C$30-$C$31)*1.1)+14.75)/10,2)</f>
        <v>12.2</v>
      </c>
      <c r="D12" s="12">
        <f t="shared" si="0"/>
        <v>14.639999999999999</v>
      </c>
      <c r="E12" s="13"/>
      <c r="F12" s="13"/>
      <c r="G12" s="15" t="s">
        <v>29</v>
      </c>
      <c r="H12" s="41">
        <f>ROUND((($H$30-$H$31)+9.75)/10,2)</f>
        <v>4.3099999999999996</v>
      </c>
      <c r="I12" s="12">
        <f t="shared" si="1"/>
        <v>5.1719999999999997</v>
      </c>
    </row>
    <row r="13" spans="2:9" x14ac:dyDescent="0.3">
      <c r="B13" s="15" t="s">
        <v>26</v>
      </c>
      <c r="C13" s="41">
        <f>ROUND(((($C$30-$C$31)*1.1)+14.75)/10,2)</f>
        <v>12.2</v>
      </c>
      <c r="D13" s="12">
        <f t="shared" si="0"/>
        <v>14.639999999999999</v>
      </c>
      <c r="E13" s="13"/>
      <c r="F13" s="13"/>
      <c r="G13" s="15" t="s">
        <v>32</v>
      </c>
      <c r="H13" s="41">
        <f>ROUND((($H$30-$H$31)+9.75)/10,2)</f>
        <v>4.3099999999999996</v>
      </c>
      <c r="I13" s="12">
        <f t="shared" si="1"/>
        <v>5.1719999999999997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August 2023</v>
      </c>
      <c r="D26" s="52"/>
      <c r="G26" s="18" t="s">
        <v>0</v>
      </c>
      <c r="H26" s="53" t="str">
        <f ca="1">G8</f>
        <v>August 2023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97.533636363636333</v>
      </c>
      <c r="D30" s="10" t="s">
        <v>5</v>
      </c>
      <c r="G30" s="9" t="s">
        <v>8</v>
      </c>
      <c r="H30" s="11">
        <f>I34</f>
        <v>33.320772727272725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August 2023</v>
      </c>
      <c r="H34" s="50"/>
      <c r="I34" s="37">
        <f>AVERAGE(I41:I62)</f>
        <v>33.320772727272725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August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72</v>
      </c>
      <c r="C41" s="26">
        <v>45098</v>
      </c>
      <c r="D41" s="27">
        <v>113.76</v>
      </c>
      <c r="G41" s="25"/>
      <c r="H41" s="26">
        <v>45098</v>
      </c>
      <c r="I41" s="27">
        <v>38.908999999999999</v>
      </c>
    </row>
    <row r="42" spans="2:9" x14ac:dyDescent="0.3">
      <c r="B42" s="28" t="s">
        <v>72</v>
      </c>
      <c r="C42" s="29">
        <v>45099</v>
      </c>
      <c r="D42" s="30">
        <v>108.69</v>
      </c>
      <c r="G42" s="25"/>
      <c r="H42" s="29">
        <v>45099</v>
      </c>
      <c r="I42" s="30">
        <v>36.121000000000002</v>
      </c>
    </row>
    <row r="43" spans="2:9" x14ac:dyDescent="0.3">
      <c r="B43" s="28" t="s">
        <v>72</v>
      </c>
      <c r="C43" s="29">
        <v>45100</v>
      </c>
      <c r="D43" s="30">
        <v>103.07</v>
      </c>
      <c r="G43" s="25"/>
      <c r="H43" s="29">
        <v>45100</v>
      </c>
      <c r="I43" s="30">
        <v>34.616</v>
      </c>
    </row>
    <row r="44" spans="2:9" x14ac:dyDescent="0.3">
      <c r="B44" s="28" t="s">
        <v>72</v>
      </c>
      <c r="C44" s="29">
        <v>45103</v>
      </c>
      <c r="D44" s="30">
        <v>104.19</v>
      </c>
      <c r="G44" s="25"/>
      <c r="H44" s="29">
        <v>45103</v>
      </c>
      <c r="I44" s="30">
        <v>34.313000000000002</v>
      </c>
    </row>
    <row r="45" spans="2:9" x14ac:dyDescent="0.3">
      <c r="B45" s="28" t="s">
        <v>72</v>
      </c>
      <c r="C45" s="29">
        <v>45104</v>
      </c>
      <c r="D45" s="30">
        <v>105.54</v>
      </c>
      <c r="G45" s="25"/>
      <c r="H45" s="29">
        <v>45104</v>
      </c>
      <c r="I45" s="30">
        <v>36.137999999999998</v>
      </c>
    </row>
    <row r="46" spans="2:9" x14ac:dyDescent="0.3">
      <c r="B46" s="28" t="s">
        <v>72</v>
      </c>
      <c r="C46" s="29">
        <v>45105</v>
      </c>
      <c r="D46" s="30">
        <v>104.42</v>
      </c>
      <c r="G46" s="25"/>
      <c r="H46" s="29">
        <v>45105</v>
      </c>
      <c r="I46" s="30">
        <v>35.618000000000002</v>
      </c>
    </row>
    <row r="47" spans="2:9" x14ac:dyDescent="0.3">
      <c r="B47" s="28" t="s">
        <v>72</v>
      </c>
      <c r="C47" s="29">
        <v>45106</v>
      </c>
      <c r="D47" s="30">
        <v>105.34</v>
      </c>
      <c r="G47" s="25"/>
      <c r="H47" s="29">
        <v>45106</v>
      </c>
      <c r="I47" s="30">
        <v>37.006999999999998</v>
      </c>
    </row>
    <row r="48" spans="2:9" x14ac:dyDescent="0.3">
      <c r="B48" s="28" t="s">
        <v>72</v>
      </c>
      <c r="C48" s="29">
        <v>45107</v>
      </c>
      <c r="D48" s="30">
        <v>109.04</v>
      </c>
      <c r="G48" s="25"/>
      <c r="H48" s="29">
        <v>45107</v>
      </c>
      <c r="I48" s="30">
        <v>39.024999999999999</v>
      </c>
    </row>
    <row r="49" spans="2:9" x14ac:dyDescent="0.3">
      <c r="B49" s="28" t="s">
        <v>72</v>
      </c>
      <c r="C49" s="29">
        <v>45110</v>
      </c>
      <c r="D49" s="30">
        <v>102.1</v>
      </c>
      <c r="G49" s="25"/>
      <c r="H49" s="29">
        <v>45110</v>
      </c>
      <c r="I49" s="30">
        <v>35.935000000000002</v>
      </c>
    </row>
    <row r="50" spans="2:9" x14ac:dyDescent="0.3">
      <c r="B50" s="28" t="s">
        <v>72</v>
      </c>
      <c r="C50" s="29">
        <v>45111</v>
      </c>
      <c r="D50" s="30">
        <v>103.23</v>
      </c>
      <c r="G50" s="25"/>
      <c r="H50" s="29">
        <v>45111</v>
      </c>
      <c r="I50" s="30">
        <v>36.939</v>
      </c>
    </row>
    <row r="51" spans="2:9" x14ac:dyDescent="0.3">
      <c r="B51" s="28" t="s">
        <v>72</v>
      </c>
      <c r="C51" s="29">
        <v>45112</v>
      </c>
      <c r="D51" s="30">
        <v>99.32</v>
      </c>
      <c r="G51" s="25"/>
      <c r="H51" s="29">
        <v>45112</v>
      </c>
      <c r="I51" s="30">
        <v>36.045000000000002</v>
      </c>
    </row>
    <row r="52" spans="2:9" x14ac:dyDescent="0.3">
      <c r="B52" s="28" t="s">
        <v>72</v>
      </c>
      <c r="C52" s="29">
        <v>45113</v>
      </c>
      <c r="D52" s="30">
        <v>96.2</v>
      </c>
      <c r="G52" s="25"/>
      <c r="H52" s="29">
        <v>45113</v>
      </c>
      <c r="I52" s="30">
        <v>33.99</v>
      </c>
    </row>
    <row r="53" spans="2:9" x14ac:dyDescent="0.3">
      <c r="B53" s="28" t="s">
        <v>72</v>
      </c>
      <c r="C53" s="29">
        <v>45114</v>
      </c>
      <c r="D53" s="30">
        <v>98.18</v>
      </c>
      <c r="G53" s="25"/>
      <c r="H53" s="29">
        <v>45114</v>
      </c>
      <c r="I53" s="30">
        <v>35.009</v>
      </c>
    </row>
    <row r="54" spans="2:9" x14ac:dyDescent="0.3">
      <c r="B54" s="28" t="s">
        <v>72</v>
      </c>
      <c r="C54" s="29">
        <v>45117</v>
      </c>
      <c r="D54" s="30">
        <v>93.02</v>
      </c>
      <c r="G54" s="25"/>
      <c r="H54" s="29">
        <v>45117</v>
      </c>
      <c r="I54" s="30">
        <v>32.200000000000003</v>
      </c>
    </row>
    <row r="55" spans="2:9" x14ac:dyDescent="0.3">
      <c r="B55" s="28" t="s">
        <v>72</v>
      </c>
      <c r="C55" s="29">
        <v>45118</v>
      </c>
      <c r="D55" s="30">
        <v>91.17</v>
      </c>
      <c r="G55" s="25"/>
      <c r="H55" s="29">
        <v>45118</v>
      </c>
      <c r="I55" s="30">
        <v>30.94</v>
      </c>
    </row>
    <row r="56" spans="2:9" x14ac:dyDescent="0.3">
      <c r="B56" s="28" t="s">
        <v>72</v>
      </c>
      <c r="C56" s="29">
        <v>45119</v>
      </c>
      <c r="D56" s="30">
        <v>87.33</v>
      </c>
      <c r="G56" s="25"/>
      <c r="H56" s="29">
        <v>45119</v>
      </c>
      <c r="I56" s="30">
        <v>29.074999999999999</v>
      </c>
    </row>
    <row r="57" spans="2:9" x14ac:dyDescent="0.3">
      <c r="B57" s="28" t="s">
        <v>72</v>
      </c>
      <c r="C57" s="29">
        <v>45120</v>
      </c>
      <c r="D57" s="30">
        <v>86.11</v>
      </c>
      <c r="G57" s="25"/>
      <c r="H57" s="29">
        <v>45120</v>
      </c>
      <c r="I57" s="30">
        <v>28.8</v>
      </c>
    </row>
    <row r="58" spans="2:9" x14ac:dyDescent="0.3">
      <c r="B58" s="28" t="s">
        <v>72</v>
      </c>
      <c r="C58" s="29">
        <v>45121</v>
      </c>
      <c r="D58" s="30">
        <v>86.83</v>
      </c>
      <c r="G58" s="25"/>
      <c r="H58" s="29">
        <v>45121</v>
      </c>
      <c r="I58" s="30">
        <v>27.556999999999999</v>
      </c>
    </row>
    <row r="59" spans="2:9" x14ac:dyDescent="0.3">
      <c r="B59" s="28" t="s">
        <v>72</v>
      </c>
      <c r="C59" s="29">
        <v>45124</v>
      </c>
      <c r="D59" s="30">
        <v>84.54</v>
      </c>
      <c r="G59" s="25"/>
      <c r="H59" s="29">
        <v>45124</v>
      </c>
      <c r="I59" s="30">
        <v>26.725000000000001</v>
      </c>
    </row>
    <row r="60" spans="2:9" x14ac:dyDescent="0.3">
      <c r="B60" s="28" t="s">
        <v>72</v>
      </c>
      <c r="C60" s="29">
        <v>45125</v>
      </c>
      <c r="D60" s="30">
        <v>87.6</v>
      </c>
      <c r="G60" s="25"/>
      <c r="H60" s="29">
        <v>45125</v>
      </c>
      <c r="I60" s="30">
        <v>29.135000000000002</v>
      </c>
    </row>
    <row r="61" spans="2:9" x14ac:dyDescent="0.3">
      <c r="B61" s="28" t="s">
        <v>72</v>
      </c>
      <c r="C61" s="29">
        <v>45126</v>
      </c>
      <c r="D61" s="30">
        <v>87.92</v>
      </c>
      <c r="G61" s="25"/>
      <c r="H61" s="29">
        <v>45126</v>
      </c>
      <c r="I61" s="30">
        <v>29.16</v>
      </c>
    </row>
    <row r="62" spans="2:9" x14ac:dyDescent="0.3">
      <c r="B62" s="28" t="s">
        <v>72</v>
      </c>
      <c r="C62" s="29">
        <v>45127</v>
      </c>
      <c r="D62" s="30">
        <v>88.14</v>
      </c>
      <c r="G62" s="25"/>
      <c r="H62" s="29">
        <v>45127</v>
      </c>
      <c r="I62" s="30">
        <v>29.8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100-000000000000}"/>
    <hyperlink ref="B21" r:id="rId2" xr:uid="{00000000-0004-0000-1100-000001000000}"/>
    <hyperlink ref="G21" r:id="rId3" xr:uid="{00000000-0004-0000-1100-000002000000}"/>
    <hyperlink ref="H28:I28" r:id="rId4" display="CEGH" xr:uid="{00000000-0004-0000-1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5D042-0D9C-474B-B6A4-7D3EEEF53D9E}">
  <dimension ref="B6:J65"/>
  <sheetViews>
    <sheetView topLeftCell="A14" zoomScaleNormal="100" workbookViewId="0">
      <selection activeCell="D36" sqref="D3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Oktober 2025</v>
      </c>
      <c r="C8" s="74"/>
      <c r="D8" s="75"/>
      <c r="G8" s="73" t="str">
        <f ca="1">MID(CELL("dateiname",F1),FIND("]",CELL("dateiname",F1))+1,255)</f>
        <v>Oktober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11.27</v>
      </c>
      <c r="D10" s="12">
        <f>C10*1.2</f>
        <v>13.523999999999999</v>
      </c>
      <c r="E10" s="13"/>
      <c r="F10" s="13"/>
      <c r="G10" s="15" t="s">
        <v>31</v>
      </c>
      <c r="H10" s="41">
        <f>ROUND((($H$30-$H$31)+4.75)/10,2)</f>
        <v>3.96</v>
      </c>
      <c r="I10" s="12">
        <f>H10*1.2</f>
        <v>4.7519999999999998</v>
      </c>
    </row>
    <row r="11" spans="2:9" x14ac:dyDescent="0.3">
      <c r="B11" s="16" t="s">
        <v>24</v>
      </c>
      <c r="C11" s="41">
        <f>ROUND(((($C$30-$C$31)*1.1)+9.75)/10,2)</f>
        <v>11.27</v>
      </c>
      <c r="D11" s="12">
        <f t="shared" ref="D11:D13" si="0">C11*1.2</f>
        <v>13.523999999999999</v>
      </c>
      <c r="E11" s="13"/>
      <c r="F11" s="13"/>
      <c r="G11" s="15" t="s">
        <v>30</v>
      </c>
      <c r="H11" s="41">
        <f>ROUND((($H$30-$H$31)+4.75)/10,2)</f>
        <v>3.96</v>
      </c>
      <c r="I11" s="12">
        <f t="shared" ref="I11:I13" si="1">H11*1.2</f>
        <v>4.7519999999999998</v>
      </c>
    </row>
    <row r="12" spans="2:9" x14ac:dyDescent="0.3">
      <c r="B12" s="15" t="s">
        <v>25</v>
      </c>
      <c r="C12" s="41">
        <f>ROUND(((($C$30-$C$31)*1.1)+14.75)/10,2)</f>
        <v>11.77</v>
      </c>
      <c r="D12" s="12">
        <f t="shared" si="0"/>
        <v>14.123999999999999</v>
      </c>
      <c r="E12" s="13"/>
      <c r="F12" s="13"/>
      <c r="G12" s="15" t="s">
        <v>29</v>
      </c>
      <c r="H12" s="41">
        <f>ROUND((($H$30-$H$31)+9.75)/10,2)</f>
        <v>4.46</v>
      </c>
      <c r="I12" s="12">
        <f t="shared" si="1"/>
        <v>5.3519999999999994</v>
      </c>
    </row>
    <row r="13" spans="2:9" x14ac:dyDescent="0.3">
      <c r="B13" s="15" t="s">
        <v>26</v>
      </c>
      <c r="C13" s="41">
        <f>ROUND(((($C$30-$C$31)*1.1)+14.75)/10,2)</f>
        <v>11.77</v>
      </c>
      <c r="D13" s="12">
        <f t="shared" si="0"/>
        <v>14.123999999999999</v>
      </c>
      <c r="E13" s="13"/>
      <c r="F13" s="13"/>
      <c r="G13" s="15" t="s">
        <v>32</v>
      </c>
      <c r="H13" s="41">
        <f>ROUND((($H$30-$H$31)+9.75)/10,2)</f>
        <v>4.46</v>
      </c>
      <c r="I13" s="12">
        <f t="shared" si="1"/>
        <v>5.3519999999999994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Oktober 2025</v>
      </c>
      <c r="D26" s="52"/>
      <c r="G26" s="18" t="s">
        <v>0</v>
      </c>
      <c r="H26" s="53" t="str">
        <f ca="1">G8</f>
        <v>Oktober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93.557272727272718</v>
      </c>
      <c r="D30" s="10" t="s">
        <v>5</v>
      </c>
      <c r="G30" s="9" t="s">
        <v>8</v>
      </c>
      <c r="H30" s="11">
        <f>I34</f>
        <v>34.882000000000005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Oktober 2025</v>
      </c>
      <c r="H34" s="50"/>
      <c r="I34" s="37">
        <f>AVERAGE(I41:I63)</f>
        <v>34.882000000000005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Oktober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97</v>
      </c>
      <c r="C41" s="26">
        <v>45890</v>
      </c>
      <c r="D41" s="27">
        <v>88.04</v>
      </c>
      <c r="G41" s="25"/>
      <c r="H41" s="29">
        <v>45890</v>
      </c>
      <c r="I41" s="42">
        <v>35.927</v>
      </c>
    </row>
    <row r="42" spans="2:9" x14ac:dyDescent="0.3">
      <c r="B42" s="28" t="s">
        <v>97</v>
      </c>
      <c r="C42" s="29">
        <v>45891</v>
      </c>
      <c r="D42" s="30">
        <v>91.08</v>
      </c>
      <c r="G42" s="25"/>
      <c r="H42" s="29">
        <v>45891</v>
      </c>
      <c r="I42" s="42">
        <v>36.341999999999999</v>
      </c>
    </row>
    <row r="43" spans="2:9" x14ac:dyDescent="0.3">
      <c r="B43" s="28" t="s">
        <v>97</v>
      </c>
      <c r="C43" s="29">
        <v>45894</v>
      </c>
      <c r="D43" s="30">
        <v>91.27</v>
      </c>
      <c r="G43" s="25"/>
      <c r="H43" s="29">
        <v>45894</v>
      </c>
      <c r="I43" s="42">
        <v>36.476999999999997</v>
      </c>
    </row>
    <row r="44" spans="2:9" x14ac:dyDescent="0.3">
      <c r="B44" s="28" t="s">
        <v>97</v>
      </c>
      <c r="C44" s="29">
        <v>45895</v>
      </c>
      <c r="D44" s="30">
        <v>90.82</v>
      </c>
      <c r="G44" s="25"/>
      <c r="H44" s="29">
        <v>45895</v>
      </c>
      <c r="I44" s="42">
        <v>36.234000000000002</v>
      </c>
    </row>
    <row r="45" spans="2:9" x14ac:dyDescent="0.3">
      <c r="B45" s="28" t="s">
        <v>97</v>
      </c>
      <c r="C45" s="29">
        <v>45896</v>
      </c>
      <c r="D45" s="30">
        <v>88.84</v>
      </c>
      <c r="G45" s="25"/>
      <c r="H45" s="29">
        <v>45896</v>
      </c>
      <c r="I45" s="42">
        <v>35.122</v>
      </c>
    </row>
    <row r="46" spans="2:9" x14ac:dyDescent="0.3">
      <c r="B46" s="28" t="s">
        <v>97</v>
      </c>
      <c r="C46" s="29">
        <v>45897</v>
      </c>
      <c r="D46" s="30">
        <v>89.15</v>
      </c>
      <c r="G46" s="25"/>
      <c r="H46" s="29">
        <v>45897</v>
      </c>
      <c r="I46" s="42">
        <v>34.393000000000001</v>
      </c>
    </row>
    <row r="47" spans="2:9" x14ac:dyDescent="0.3">
      <c r="B47" s="28" t="s">
        <v>97</v>
      </c>
      <c r="C47" s="29">
        <v>45898</v>
      </c>
      <c r="D47" s="30">
        <v>90.09</v>
      </c>
      <c r="G47" s="25"/>
      <c r="H47" s="29">
        <v>45898</v>
      </c>
      <c r="I47" s="42">
        <v>34.177</v>
      </c>
    </row>
    <row r="48" spans="2:9" x14ac:dyDescent="0.3">
      <c r="B48" s="28" t="s">
        <v>97</v>
      </c>
      <c r="C48" s="29">
        <v>45901</v>
      </c>
      <c r="D48" s="30">
        <v>88.75</v>
      </c>
      <c r="G48" s="25"/>
      <c r="H48" s="29">
        <v>45901</v>
      </c>
      <c r="I48" s="42">
        <v>34.208000000000006</v>
      </c>
    </row>
    <row r="49" spans="2:9" x14ac:dyDescent="0.3">
      <c r="B49" s="28" t="s">
        <v>97</v>
      </c>
      <c r="C49" s="29">
        <v>45902</v>
      </c>
      <c r="D49" s="30">
        <v>90.49</v>
      </c>
      <c r="G49" s="25"/>
      <c r="H49" s="29">
        <v>45902</v>
      </c>
      <c r="I49" s="42">
        <v>33.875</v>
      </c>
    </row>
    <row r="50" spans="2:9" x14ac:dyDescent="0.3">
      <c r="B50" s="28" t="s">
        <v>97</v>
      </c>
      <c r="C50" s="29">
        <v>45903</v>
      </c>
      <c r="D50" s="30">
        <v>93.69</v>
      </c>
      <c r="G50" s="25"/>
      <c r="H50" s="29">
        <v>45903</v>
      </c>
      <c r="I50" s="42">
        <v>34.4</v>
      </c>
    </row>
    <row r="51" spans="2:9" x14ac:dyDescent="0.3">
      <c r="B51" s="28" t="s">
        <v>97</v>
      </c>
      <c r="C51" s="29">
        <v>45904</v>
      </c>
      <c r="D51" s="30">
        <v>95.43</v>
      </c>
      <c r="G51" s="25"/>
      <c r="H51" s="29">
        <v>45904</v>
      </c>
      <c r="I51" s="42">
        <v>34.694000000000003</v>
      </c>
    </row>
    <row r="52" spans="2:9" x14ac:dyDescent="0.3">
      <c r="B52" s="28" t="s">
        <v>97</v>
      </c>
      <c r="C52" s="29">
        <v>45905</v>
      </c>
      <c r="D52" s="30">
        <v>95.12</v>
      </c>
      <c r="G52" s="25"/>
      <c r="H52" s="29">
        <v>45905</v>
      </c>
      <c r="I52" s="42">
        <v>34.148000000000003</v>
      </c>
    </row>
    <row r="53" spans="2:9" x14ac:dyDescent="0.3">
      <c r="B53" s="28" t="s">
        <v>97</v>
      </c>
      <c r="C53" s="29">
        <v>45908</v>
      </c>
      <c r="D53" s="30">
        <v>96.58</v>
      </c>
      <c r="G53" s="25"/>
      <c r="H53" s="29">
        <v>45908</v>
      </c>
      <c r="I53" s="42">
        <v>35.36</v>
      </c>
    </row>
    <row r="54" spans="2:9" x14ac:dyDescent="0.3">
      <c r="B54" s="28" t="s">
        <v>97</v>
      </c>
      <c r="C54" s="29">
        <v>45909</v>
      </c>
      <c r="D54" s="30">
        <v>95.6</v>
      </c>
      <c r="G54" s="25"/>
      <c r="H54" s="29">
        <v>45909</v>
      </c>
      <c r="I54" s="42">
        <v>35.088000000000001</v>
      </c>
    </row>
    <row r="55" spans="2:9" x14ac:dyDescent="0.3">
      <c r="B55" s="28" t="s">
        <v>97</v>
      </c>
      <c r="C55" s="29">
        <v>45910</v>
      </c>
      <c r="D55" s="30">
        <v>95.04</v>
      </c>
      <c r="G55" s="25"/>
      <c r="H55" s="29">
        <v>45910</v>
      </c>
      <c r="I55" s="42">
        <v>35.325000000000003</v>
      </c>
    </row>
    <row r="56" spans="2:9" x14ac:dyDescent="0.3">
      <c r="B56" s="28" t="s">
        <v>97</v>
      </c>
      <c r="C56" s="29">
        <v>45911</v>
      </c>
      <c r="D56" s="30">
        <v>93.22</v>
      </c>
      <c r="G56" s="25"/>
      <c r="H56" s="29">
        <v>45911</v>
      </c>
      <c r="I56" s="42">
        <v>34.484000000000002</v>
      </c>
    </row>
    <row r="57" spans="2:9" x14ac:dyDescent="0.3">
      <c r="B57" s="28" t="s">
        <v>97</v>
      </c>
      <c r="C57" s="29">
        <v>45912</v>
      </c>
      <c r="D57" s="30">
        <v>95.19</v>
      </c>
      <c r="G57" s="25" t="s">
        <v>76</v>
      </c>
      <c r="H57" s="29">
        <v>45912</v>
      </c>
      <c r="I57" s="42">
        <v>34.917999999999999</v>
      </c>
    </row>
    <row r="58" spans="2:9" x14ac:dyDescent="0.3">
      <c r="B58" s="28" t="s">
        <v>97</v>
      </c>
      <c r="C58" s="29">
        <v>45915</v>
      </c>
      <c r="D58" s="30">
        <v>97.49</v>
      </c>
      <c r="G58" s="25" t="s">
        <v>76</v>
      </c>
      <c r="H58" s="29">
        <v>45915</v>
      </c>
      <c r="I58" s="42">
        <v>34.317999999999998</v>
      </c>
    </row>
    <row r="59" spans="2:9" x14ac:dyDescent="0.3">
      <c r="B59" s="28" t="s">
        <v>97</v>
      </c>
      <c r="C59" s="29">
        <v>45916</v>
      </c>
      <c r="D59" s="30">
        <v>97.61</v>
      </c>
      <c r="G59" s="25" t="s">
        <v>76</v>
      </c>
      <c r="H59" s="29">
        <v>45916</v>
      </c>
      <c r="I59" s="42">
        <v>34.350000000000009</v>
      </c>
    </row>
    <row r="60" spans="2:9" x14ac:dyDescent="0.3">
      <c r="B60" s="28" t="s">
        <v>97</v>
      </c>
      <c r="C60" s="29">
        <v>45917</v>
      </c>
      <c r="D60" s="30">
        <v>97.14</v>
      </c>
      <c r="G60" s="25" t="s">
        <v>76</v>
      </c>
      <c r="H60" s="29">
        <v>45917</v>
      </c>
      <c r="I60" s="42">
        <v>34.493000000000002</v>
      </c>
    </row>
    <row r="61" spans="2:9" x14ac:dyDescent="0.3">
      <c r="B61" s="28" t="s">
        <v>97</v>
      </c>
      <c r="C61" s="29">
        <v>45918</v>
      </c>
      <c r="D61" s="30">
        <v>98.92</v>
      </c>
      <c r="G61" s="25" t="s">
        <v>76</v>
      </c>
      <c r="H61" s="29">
        <v>45918</v>
      </c>
      <c r="I61" s="42">
        <v>34.866999999999997</v>
      </c>
    </row>
    <row r="62" spans="2:9" x14ac:dyDescent="0.3">
      <c r="B62" s="28" t="s">
        <v>97</v>
      </c>
      <c r="C62" s="29">
        <v>45919</v>
      </c>
      <c r="D62" s="30">
        <v>98.7</v>
      </c>
      <c r="G62" s="25"/>
      <c r="H62" s="29">
        <v>45919</v>
      </c>
      <c r="I62" s="42">
        <v>34.204000000000001</v>
      </c>
    </row>
    <row r="63" spans="2:9" x14ac:dyDescent="0.3">
      <c r="B63" s="28"/>
      <c r="C63" s="29"/>
      <c r="D63" s="30"/>
      <c r="G63" s="25"/>
      <c r="H63" s="29"/>
      <c r="I63" s="42"/>
    </row>
    <row r="64" spans="2:9" x14ac:dyDescent="0.3">
      <c r="I64" s="1" t="s">
        <v>76</v>
      </c>
    </row>
    <row r="65" spans="9:9" x14ac:dyDescent="0.3">
      <c r="I65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C1969EAB-8F93-4285-8309-7B21C170290D}"/>
    <hyperlink ref="B21" r:id="rId2" display="Berechnungsdetails im Preisblatt (Seite 3)" xr:uid="{A60A88CD-BAA8-4C69-BC45-A40E583E5F36}"/>
    <hyperlink ref="G21" r:id="rId3" display="Berechnungsdetails im Preisblatt (Seite 3)" xr:uid="{A4E92C55-5C73-486D-A27E-91951886FDD8}"/>
    <hyperlink ref="H28:I28" r:id="rId4" display="CEGH" xr:uid="{3D52F6CE-2C13-4078-BFD1-6DDCE2A3CD0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6:J62"/>
  <sheetViews>
    <sheetView zoomScale="70" zoomScaleNormal="70" workbookViewId="0">
      <selection activeCell="R16" sqref="Q16:R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Juli 2023</v>
      </c>
      <c r="C8" s="74"/>
      <c r="D8" s="75"/>
      <c r="G8" s="73" t="str">
        <f ca="1">MID(CELL("dateiname",F1),FIND("]",CELL("dateiname",F1))+1,255)</f>
        <v>Juli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11.37</v>
      </c>
      <c r="D10" s="12">
        <f>C10*1.2</f>
        <v>13.643999999999998</v>
      </c>
      <c r="E10" s="13"/>
      <c r="F10" s="13"/>
      <c r="G10" s="15" t="s">
        <v>31</v>
      </c>
      <c r="H10" s="41">
        <f>ROUND((($H$30-$H$31)+4.75)/10,2)</f>
        <v>3.64</v>
      </c>
      <c r="I10" s="12">
        <f>H10*1.2</f>
        <v>4.3680000000000003</v>
      </c>
    </row>
    <row r="11" spans="2:9" x14ac:dyDescent="0.3">
      <c r="B11" s="16" t="s">
        <v>24</v>
      </c>
      <c r="C11" s="41">
        <f>ROUND(((($C$30-$C$31)*1.1)+9.75)/10,2)</f>
        <v>11.37</v>
      </c>
      <c r="D11" s="12">
        <f t="shared" ref="D11:D13" si="0">C11*1.2</f>
        <v>13.643999999999998</v>
      </c>
      <c r="E11" s="13"/>
      <c r="F11" s="13"/>
      <c r="G11" s="15" t="s">
        <v>30</v>
      </c>
      <c r="H11" s="41">
        <f>ROUND((($H$30-$H$31)+4.75)/10,2)</f>
        <v>3.64</v>
      </c>
      <c r="I11" s="12">
        <f t="shared" ref="I11:I13" si="1">H11*1.2</f>
        <v>4.3680000000000003</v>
      </c>
    </row>
    <row r="12" spans="2:9" x14ac:dyDescent="0.3">
      <c r="B12" s="15" t="s">
        <v>25</v>
      </c>
      <c r="C12" s="41">
        <f>ROUND(((($C$30-$C$31)*1.1)+14.75)/10,2)</f>
        <v>11.87</v>
      </c>
      <c r="D12" s="12">
        <f t="shared" si="0"/>
        <v>14.243999999999998</v>
      </c>
      <c r="E12" s="13"/>
      <c r="F12" s="13"/>
      <c r="G12" s="15" t="s">
        <v>29</v>
      </c>
      <c r="H12" s="41">
        <f>ROUND((($H$30-$H$31)+9.75)/10,2)</f>
        <v>4.1399999999999997</v>
      </c>
      <c r="I12" s="12">
        <f t="shared" si="1"/>
        <v>4.9679999999999991</v>
      </c>
    </row>
    <row r="13" spans="2:9" x14ac:dyDescent="0.3">
      <c r="B13" s="15" t="s">
        <v>26</v>
      </c>
      <c r="C13" s="41">
        <f>ROUND(((($C$30-$C$31)*1.1)+14.75)/10,2)</f>
        <v>11.87</v>
      </c>
      <c r="D13" s="12">
        <f t="shared" si="0"/>
        <v>14.243999999999998</v>
      </c>
      <c r="E13" s="13"/>
      <c r="F13" s="13"/>
      <c r="G13" s="15" t="s">
        <v>32</v>
      </c>
      <c r="H13" s="41">
        <f>ROUND((($H$30-$H$31)+9.75)/10,2)</f>
        <v>4.1399999999999997</v>
      </c>
      <c r="I13" s="12">
        <f t="shared" si="1"/>
        <v>4.9679999999999991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Juli 2023</v>
      </c>
      <c r="D26" s="52"/>
      <c r="G26" s="18" t="s">
        <v>0</v>
      </c>
      <c r="H26" s="53" t="str">
        <f ca="1">G8</f>
        <v>Juli 2023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94.520454545454555</v>
      </c>
      <c r="D30" s="10" t="s">
        <v>5</v>
      </c>
      <c r="G30" s="9" t="s">
        <v>8</v>
      </c>
      <c r="H30" s="11">
        <f>I34</f>
        <v>31.63577272727273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Juli 2023</v>
      </c>
      <c r="H34" s="50"/>
      <c r="I34" s="37">
        <f>AVERAGE(I41:I62)</f>
        <v>31.63577272727273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Juli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71</v>
      </c>
      <c r="C41" s="26">
        <v>45068</v>
      </c>
      <c r="D41" s="27">
        <v>93.37</v>
      </c>
      <c r="G41" s="25"/>
      <c r="H41" s="26">
        <f>[1]Tabelle2!A1</f>
        <v>45068</v>
      </c>
      <c r="I41" s="43">
        <f>[1]Tabelle2!B1</f>
        <v>32.615000000000002</v>
      </c>
    </row>
    <row r="42" spans="2:9" x14ac:dyDescent="0.3">
      <c r="B42" s="28" t="s">
        <v>71</v>
      </c>
      <c r="C42" s="29">
        <v>45069</v>
      </c>
      <c r="D42" s="30">
        <v>92.31</v>
      </c>
      <c r="G42" s="25"/>
      <c r="H42" s="29">
        <f>[1]Tabelle2!A2</f>
        <v>45069</v>
      </c>
      <c r="I42" s="43">
        <f>[1]Tabelle2!B2</f>
        <v>32.082999999999998</v>
      </c>
    </row>
    <row r="43" spans="2:9" x14ac:dyDescent="0.3">
      <c r="B43" s="28" t="s">
        <v>71</v>
      </c>
      <c r="C43" s="29">
        <v>45070</v>
      </c>
      <c r="D43" s="30">
        <v>90.4</v>
      </c>
      <c r="G43" s="25"/>
      <c r="H43" s="29">
        <f>[1]Tabelle2!A3</f>
        <v>45070</v>
      </c>
      <c r="I43" s="43">
        <f>[1]Tabelle2!B3</f>
        <v>30.675000000000001</v>
      </c>
    </row>
    <row r="44" spans="2:9" x14ac:dyDescent="0.3">
      <c r="B44" s="28" t="s">
        <v>71</v>
      </c>
      <c r="C44" s="29">
        <v>45071</v>
      </c>
      <c r="D44" s="30">
        <v>86.31</v>
      </c>
      <c r="G44" s="25"/>
      <c r="H44" s="29">
        <f>[1]Tabelle2!A4</f>
        <v>45071</v>
      </c>
      <c r="I44" s="43">
        <f>[1]Tabelle2!B4</f>
        <v>28.206</v>
      </c>
    </row>
    <row r="45" spans="2:9" x14ac:dyDescent="0.3">
      <c r="B45" s="28" t="s">
        <v>71</v>
      </c>
      <c r="C45" s="29">
        <v>45072</v>
      </c>
      <c r="D45" s="30">
        <v>83.97</v>
      </c>
      <c r="G45" s="25"/>
      <c r="H45" s="29">
        <f>[1]Tabelle2!A5</f>
        <v>45072</v>
      </c>
      <c r="I45" s="43">
        <f>[1]Tabelle2!B5</f>
        <v>26.984999999999999</v>
      </c>
    </row>
    <row r="46" spans="2:9" x14ac:dyDescent="0.3">
      <c r="B46" s="28" t="s">
        <v>71</v>
      </c>
      <c r="C46" s="29">
        <v>45075</v>
      </c>
      <c r="D46" s="30">
        <v>82.62</v>
      </c>
      <c r="G46" s="25"/>
      <c r="H46" s="29">
        <f>[1]Tabelle2!A6</f>
        <v>45075</v>
      </c>
      <c r="I46" s="43">
        <f>[1]Tabelle2!B6</f>
        <v>27.152000000000001</v>
      </c>
    </row>
    <row r="47" spans="2:9" x14ac:dyDescent="0.3">
      <c r="B47" s="28" t="s">
        <v>71</v>
      </c>
      <c r="C47" s="29">
        <v>45076</v>
      </c>
      <c r="D47" s="30">
        <v>82.22</v>
      </c>
      <c r="G47" s="25"/>
      <c r="H47" s="29">
        <f>[1]Tabelle2!A7</f>
        <v>45076</v>
      </c>
      <c r="I47" s="43">
        <f>[1]Tabelle2!B7</f>
        <v>27.420999999999999</v>
      </c>
    </row>
    <row r="48" spans="2:9" x14ac:dyDescent="0.3">
      <c r="B48" s="28" t="s">
        <v>71</v>
      </c>
      <c r="C48" s="29">
        <v>45077</v>
      </c>
      <c r="D48" s="30">
        <v>83.5</v>
      </c>
      <c r="G48" s="25"/>
      <c r="H48" s="29">
        <f>[1]Tabelle2!A8</f>
        <v>45077</v>
      </c>
      <c r="I48" s="43">
        <f>[1]Tabelle2!B8</f>
        <v>28.350000000000005</v>
      </c>
    </row>
    <row r="49" spans="2:9" x14ac:dyDescent="0.3">
      <c r="B49" s="28" t="s">
        <v>71</v>
      </c>
      <c r="C49" s="29">
        <v>45078</v>
      </c>
      <c r="D49" s="30">
        <v>77.459999999999994</v>
      </c>
      <c r="G49" s="25"/>
      <c r="H49" s="29">
        <f>[1]Tabelle2!A9</f>
        <v>45078</v>
      </c>
      <c r="I49" s="43">
        <f>[1]Tabelle2!B9</f>
        <v>24.541</v>
      </c>
    </row>
    <row r="50" spans="2:9" x14ac:dyDescent="0.3">
      <c r="B50" s="28" t="s">
        <v>71</v>
      </c>
      <c r="C50" s="29">
        <v>45079</v>
      </c>
      <c r="D50" s="30">
        <v>77.83</v>
      </c>
      <c r="G50" s="25"/>
      <c r="H50" s="29">
        <f>[1]Tabelle2!A10</f>
        <v>45079</v>
      </c>
      <c r="I50" s="43">
        <f>[1]Tabelle2!B10</f>
        <v>24.849</v>
      </c>
    </row>
    <row r="51" spans="2:9" x14ac:dyDescent="0.3">
      <c r="B51" s="28" t="s">
        <v>71</v>
      </c>
      <c r="C51" s="29">
        <v>45082</v>
      </c>
      <c r="D51" s="30">
        <v>91.78</v>
      </c>
      <c r="G51" s="25"/>
      <c r="H51" s="29">
        <f>[1]Tabelle2!A11</f>
        <v>45082</v>
      </c>
      <c r="I51" s="43">
        <f>[1]Tabelle2!B11</f>
        <v>29.971</v>
      </c>
    </row>
    <row r="52" spans="2:9" x14ac:dyDescent="0.3">
      <c r="B52" s="28" t="s">
        <v>71</v>
      </c>
      <c r="C52" s="29">
        <v>45083</v>
      </c>
      <c r="D52" s="30">
        <v>86.36</v>
      </c>
      <c r="G52" s="25"/>
      <c r="H52" s="29">
        <f>[1]Tabelle2!A12</f>
        <v>45083</v>
      </c>
      <c r="I52" s="43">
        <f>[1]Tabelle2!B12</f>
        <v>26.416</v>
      </c>
    </row>
    <row r="53" spans="2:9" x14ac:dyDescent="0.3">
      <c r="B53" s="28" t="s">
        <v>71</v>
      </c>
      <c r="C53" s="29">
        <v>45084</v>
      </c>
      <c r="D53" s="30">
        <v>89.92</v>
      </c>
      <c r="G53" s="25"/>
      <c r="H53" s="29">
        <f>[1]Tabelle2!A13</f>
        <v>45084</v>
      </c>
      <c r="I53" s="43">
        <f>[1]Tabelle2!B13</f>
        <v>27.82</v>
      </c>
    </row>
    <row r="54" spans="2:9" x14ac:dyDescent="0.3">
      <c r="B54" s="28" t="s">
        <v>71</v>
      </c>
      <c r="C54" s="29">
        <v>45085</v>
      </c>
      <c r="D54" s="30">
        <v>89.14</v>
      </c>
      <c r="G54" s="25"/>
      <c r="H54" s="29">
        <f>[1]Tabelle2!A14</f>
        <v>45085</v>
      </c>
      <c r="I54" s="43">
        <f>[1]Tabelle2!B14</f>
        <v>28.57</v>
      </c>
    </row>
    <row r="55" spans="2:9" x14ac:dyDescent="0.3">
      <c r="B55" s="28" t="s">
        <v>71</v>
      </c>
      <c r="C55" s="29">
        <v>45086</v>
      </c>
      <c r="D55" s="30">
        <v>100.19</v>
      </c>
      <c r="G55" s="25"/>
      <c r="H55" s="29">
        <f>[1]Tabelle2!A15</f>
        <v>45086</v>
      </c>
      <c r="I55" s="43">
        <f>[1]Tabelle2!B15</f>
        <v>33.627000000000002</v>
      </c>
    </row>
    <row r="56" spans="2:9" x14ac:dyDescent="0.3">
      <c r="B56" s="28" t="s">
        <v>71</v>
      </c>
      <c r="C56" s="29">
        <v>45089</v>
      </c>
      <c r="D56" s="30">
        <v>101.45</v>
      </c>
      <c r="G56" s="25"/>
      <c r="H56" s="29">
        <f>[1]Tabelle2!A16</f>
        <v>45089</v>
      </c>
      <c r="I56" s="43">
        <f>[1]Tabelle2!B16</f>
        <v>32.655000000000001</v>
      </c>
    </row>
    <row r="57" spans="2:9" x14ac:dyDescent="0.3">
      <c r="B57" s="28" t="s">
        <v>71</v>
      </c>
      <c r="C57" s="29">
        <v>45090</v>
      </c>
      <c r="D57" s="30">
        <v>110.51</v>
      </c>
      <c r="G57" s="25"/>
      <c r="H57" s="29">
        <f>[1]Tabelle2!A17</f>
        <v>45090</v>
      </c>
      <c r="I57" s="43">
        <f>[1]Tabelle2!B17</f>
        <v>37.603000000000002</v>
      </c>
    </row>
    <row r="58" spans="2:9" x14ac:dyDescent="0.3">
      <c r="B58" s="28" t="s">
        <v>71</v>
      </c>
      <c r="C58" s="29">
        <v>45091</v>
      </c>
      <c r="D58" s="30">
        <v>114.68</v>
      </c>
      <c r="G58" s="25"/>
      <c r="H58" s="29">
        <f>[1]Tabelle2!A18</f>
        <v>45091</v>
      </c>
      <c r="I58" s="43">
        <f>[1]Tabelle2!B18</f>
        <v>39.969000000000001</v>
      </c>
    </row>
    <row r="59" spans="2:9" x14ac:dyDescent="0.3">
      <c r="B59" s="28" t="s">
        <v>71</v>
      </c>
      <c r="C59" s="29">
        <v>45092</v>
      </c>
      <c r="D59" s="30">
        <v>118.14</v>
      </c>
      <c r="G59" s="25"/>
      <c r="H59" s="29">
        <f>[1]Tabelle2!A19</f>
        <v>45092</v>
      </c>
      <c r="I59" s="43">
        <f>[1]Tabelle2!B19</f>
        <v>42.598999999999997</v>
      </c>
    </row>
    <row r="60" spans="2:9" x14ac:dyDescent="0.3">
      <c r="B60" s="28" t="s">
        <v>71</v>
      </c>
      <c r="C60" s="29">
        <v>45093</v>
      </c>
      <c r="D60" s="30">
        <v>105.81</v>
      </c>
      <c r="G60" s="25"/>
      <c r="H60" s="29">
        <f>[1]Tabelle2!A20</f>
        <v>45093</v>
      </c>
      <c r="I60" s="43">
        <f>[1]Tabelle2!B20</f>
        <v>36.739000000000004</v>
      </c>
    </row>
    <row r="61" spans="2:9" x14ac:dyDescent="0.3">
      <c r="B61" s="28" t="s">
        <v>71</v>
      </c>
      <c r="C61" s="29">
        <v>45096</v>
      </c>
      <c r="D61" s="30">
        <v>105.83</v>
      </c>
      <c r="G61" s="25"/>
      <c r="H61" s="29">
        <f>[1]Tabelle2!A21</f>
        <v>45096</v>
      </c>
      <c r="I61" s="43">
        <f>[1]Tabelle2!B21</f>
        <v>36.497</v>
      </c>
    </row>
    <row r="62" spans="2:9" x14ac:dyDescent="0.3">
      <c r="B62" s="28" t="s">
        <v>71</v>
      </c>
      <c r="C62" s="29">
        <v>45097</v>
      </c>
      <c r="D62" s="30">
        <v>115.65</v>
      </c>
      <c r="G62" s="25"/>
      <c r="H62" s="29">
        <f>[1]Tabelle2!A22</f>
        <v>45097</v>
      </c>
      <c r="I62" s="43">
        <f>[1]Tabelle2!B22</f>
        <v>40.643999999999998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200-000000000000}"/>
    <hyperlink ref="B21" r:id="rId2" xr:uid="{00000000-0004-0000-1200-000001000000}"/>
    <hyperlink ref="G21" r:id="rId3" xr:uid="{00000000-0004-0000-1200-000002000000}"/>
    <hyperlink ref="H28:I28" r:id="rId4" display="CEGH" xr:uid="{00000000-0004-0000-1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6:J60"/>
  <sheetViews>
    <sheetView zoomScale="70" zoomScaleNormal="70" workbookViewId="0">
      <selection activeCell="Q37" sqref="Q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Juni 2023</v>
      </c>
      <c r="C8" s="74"/>
      <c r="D8" s="75"/>
      <c r="G8" s="73" t="str">
        <f ca="1">MID(CELL("dateiname",F1),FIND("]",CELL("dateiname",F1))+1,255)</f>
        <v>Juni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11.78</v>
      </c>
      <c r="D10" s="12">
        <f>C10*1.2</f>
        <v>14.135999999999999</v>
      </c>
      <c r="E10" s="13"/>
      <c r="F10" s="13"/>
      <c r="G10" s="15" t="s">
        <v>31</v>
      </c>
      <c r="H10" s="41">
        <f>ROUND((($H$30-$H$31)+4.75)/10,2)</f>
        <v>4.24</v>
      </c>
      <c r="I10" s="12">
        <f>H10*1.2</f>
        <v>5.0880000000000001</v>
      </c>
    </row>
    <row r="11" spans="2:9" x14ac:dyDescent="0.3">
      <c r="B11" s="16" t="s">
        <v>24</v>
      </c>
      <c r="C11" s="41">
        <f>ROUND(((($C$30-$C$31)*1.1)+9.75)/10,2)</f>
        <v>11.78</v>
      </c>
      <c r="D11" s="12">
        <f t="shared" ref="D11:D13" si="0">C11*1.2</f>
        <v>14.135999999999999</v>
      </c>
      <c r="E11" s="13"/>
      <c r="F11" s="13"/>
      <c r="G11" s="15" t="s">
        <v>30</v>
      </c>
      <c r="H11" s="41">
        <f>ROUND((($H$30-$H$31)+4.75)/10,2)</f>
        <v>4.24</v>
      </c>
      <c r="I11" s="12">
        <f t="shared" ref="I11:I13" si="1">H11*1.2</f>
        <v>5.0880000000000001</v>
      </c>
    </row>
    <row r="12" spans="2:9" x14ac:dyDescent="0.3">
      <c r="B12" s="15" t="s">
        <v>25</v>
      </c>
      <c r="C12" s="41">
        <f>ROUND(((($C$30-$C$31)*1.1)+14.75)/10,2)</f>
        <v>12.28</v>
      </c>
      <c r="D12" s="12">
        <f t="shared" si="0"/>
        <v>14.735999999999999</v>
      </c>
      <c r="E12" s="13"/>
      <c r="F12" s="13"/>
      <c r="G12" s="15" t="s">
        <v>29</v>
      </c>
      <c r="H12" s="41">
        <f>ROUND((($H$30-$H$31)+9.75)/10,2)</f>
        <v>4.74</v>
      </c>
      <c r="I12" s="12">
        <f t="shared" si="1"/>
        <v>5.6879999999999997</v>
      </c>
    </row>
    <row r="13" spans="2:9" x14ac:dyDescent="0.3">
      <c r="B13" s="15" t="s">
        <v>26</v>
      </c>
      <c r="C13" s="41">
        <f>ROUND(((($C$30-$C$31)*1.1)+14.75)/10,2)</f>
        <v>12.28</v>
      </c>
      <c r="D13" s="12">
        <f t="shared" si="0"/>
        <v>14.735999999999999</v>
      </c>
      <c r="E13" s="13"/>
      <c r="F13" s="13"/>
      <c r="G13" s="15" t="s">
        <v>32</v>
      </c>
      <c r="H13" s="41">
        <f>ROUND((($H$30-$H$31)+9.75)/10,2)</f>
        <v>4.74</v>
      </c>
      <c r="I13" s="12">
        <f t="shared" si="1"/>
        <v>5.6879999999999997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Juni 2023</v>
      </c>
      <c r="D26" s="52"/>
      <c r="G26" s="18" t="s">
        <v>0</v>
      </c>
      <c r="H26" s="53" t="str">
        <f ca="1">G8</f>
        <v>Juni 2023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98.26100000000001</v>
      </c>
      <c r="D30" s="10" t="s">
        <v>5</v>
      </c>
      <c r="G30" s="9" t="s">
        <v>8</v>
      </c>
      <c r="H30" s="11">
        <f>I34</f>
        <v>37.613750000000003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Juni 2023</v>
      </c>
      <c r="H34" s="50"/>
      <c r="I34" s="37">
        <f>AVERAGE(I41:I60)</f>
        <v>37.613750000000003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Juni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70</v>
      </c>
      <c r="C41" s="26">
        <v>45037</v>
      </c>
      <c r="D41" s="27">
        <v>111.28</v>
      </c>
      <c r="G41" s="25"/>
      <c r="H41" s="26">
        <v>45037</v>
      </c>
      <c r="I41" s="43">
        <v>42.640000000000008</v>
      </c>
    </row>
    <row r="42" spans="2:9" x14ac:dyDescent="0.3">
      <c r="B42" s="28" t="s">
        <v>70</v>
      </c>
      <c r="C42" s="29">
        <v>45040</v>
      </c>
      <c r="D42" s="30">
        <v>108.36</v>
      </c>
      <c r="G42" s="25"/>
      <c r="H42" s="29">
        <v>45040</v>
      </c>
      <c r="I42" s="43">
        <v>41.850999999999999</v>
      </c>
    </row>
    <row r="43" spans="2:9" x14ac:dyDescent="0.3">
      <c r="B43" s="28" t="s">
        <v>70</v>
      </c>
      <c r="C43" s="29">
        <v>45041</v>
      </c>
      <c r="D43" s="30">
        <v>107.03</v>
      </c>
      <c r="G43" s="25"/>
      <c r="H43" s="29">
        <v>45041</v>
      </c>
      <c r="I43" s="43">
        <v>42.07</v>
      </c>
    </row>
    <row r="44" spans="2:9" x14ac:dyDescent="0.3">
      <c r="B44" s="28" t="s">
        <v>70</v>
      </c>
      <c r="C44" s="29">
        <v>45042</v>
      </c>
      <c r="D44" s="30">
        <v>102.89</v>
      </c>
      <c r="G44" s="25"/>
      <c r="H44" s="29">
        <v>45042</v>
      </c>
      <c r="I44" s="43">
        <v>40.64</v>
      </c>
    </row>
    <row r="45" spans="2:9" x14ac:dyDescent="0.3">
      <c r="B45" s="28" t="s">
        <v>70</v>
      </c>
      <c r="C45" s="29">
        <v>45043</v>
      </c>
      <c r="D45" s="30">
        <v>103.44</v>
      </c>
      <c r="G45" s="25"/>
      <c r="H45" s="29">
        <v>45043</v>
      </c>
      <c r="I45" s="43">
        <v>41.5</v>
      </c>
    </row>
    <row r="46" spans="2:9" x14ac:dyDescent="0.3">
      <c r="B46" s="28" t="s">
        <v>70</v>
      </c>
      <c r="C46" s="29">
        <v>45044</v>
      </c>
      <c r="D46" s="30">
        <v>101.63</v>
      </c>
      <c r="G46" s="25"/>
      <c r="H46" s="29">
        <v>45044</v>
      </c>
      <c r="I46" s="43">
        <v>40.990000000000009</v>
      </c>
    </row>
    <row r="47" spans="2:9" x14ac:dyDescent="0.3">
      <c r="B47" s="28" t="s">
        <v>70</v>
      </c>
      <c r="C47" s="29">
        <v>45048</v>
      </c>
      <c r="D47" s="30">
        <v>100.51</v>
      </c>
      <c r="G47" s="25"/>
      <c r="H47" s="29">
        <v>45048</v>
      </c>
      <c r="I47" s="43">
        <v>40.049999999999997</v>
      </c>
    </row>
    <row r="48" spans="2:9" x14ac:dyDescent="0.3">
      <c r="B48" s="28" t="s">
        <v>70</v>
      </c>
      <c r="C48" s="29">
        <v>45049</v>
      </c>
      <c r="D48" s="30">
        <v>98.22</v>
      </c>
      <c r="G48" s="25"/>
      <c r="H48" s="29">
        <v>45049</v>
      </c>
      <c r="I48" s="43">
        <v>38.9</v>
      </c>
    </row>
    <row r="49" spans="2:9" x14ac:dyDescent="0.3">
      <c r="B49" s="28" t="s">
        <v>70</v>
      </c>
      <c r="C49" s="29">
        <v>45050</v>
      </c>
      <c r="D49" s="30">
        <v>95.64</v>
      </c>
      <c r="G49" s="25"/>
      <c r="H49" s="29">
        <v>45050</v>
      </c>
      <c r="I49" s="43">
        <v>37.694000000000003</v>
      </c>
    </row>
    <row r="50" spans="2:9" x14ac:dyDescent="0.3">
      <c r="B50" s="28" t="s">
        <v>70</v>
      </c>
      <c r="C50" s="29">
        <v>45051</v>
      </c>
      <c r="D50" s="30">
        <v>97.6</v>
      </c>
      <c r="G50" s="25"/>
      <c r="H50" s="29">
        <v>45051</v>
      </c>
      <c r="I50" s="43">
        <v>38.316000000000003</v>
      </c>
    </row>
    <row r="51" spans="2:9" x14ac:dyDescent="0.3">
      <c r="B51" s="28" t="s">
        <v>70</v>
      </c>
      <c r="C51" s="29">
        <v>45054</v>
      </c>
      <c r="D51" s="30">
        <v>98.88</v>
      </c>
      <c r="G51" s="25"/>
      <c r="H51" s="29">
        <v>45054</v>
      </c>
      <c r="I51" s="43">
        <v>38.866</v>
      </c>
    </row>
    <row r="52" spans="2:9" x14ac:dyDescent="0.3">
      <c r="B52" s="28" t="s">
        <v>70</v>
      </c>
      <c r="C52" s="29">
        <v>45055</v>
      </c>
      <c r="D52" s="30">
        <v>96.96</v>
      </c>
      <c r="G52" s="25"/>
      <c r="H52" s="29">
        <v>45055</v>
      </c>
      <c r="I52" s="43">
        <v>37.759</v>
      </c>
    </row>
    <row r="53" spans="2:9" x14ac:dyDescent="0.3">
      <c r="B53" s="28" t="s">
        <v>70</v>
      </c>
      <c r="C53" s="29">
        <v>45056</v>
      </c>
      <c r="D53" s="30">
        <v>96.29</v>
      </c>
      <c r="G53" s="25"/>
      <c r="H53" s="29">
        <v>45056</v>
      </c>
      <c r="I53" s="43">
        <v>36.667999999999999</v>
      </c>
    </row>
    <row r="54" spans="2:9" x14ac:dyDescent="0.3">
      <c r="B54" s="28" t="s">
        <v>70</v>
      </c>
      <c r="C54" s="29">
        <v>45057</v>
      </c>
      <c r="D54" s="30">
        <v>96.05</v>
      </c>
      <c r="G54" s="25"/>
      <c r="H54" s="29">
        <v>45057</v>
      </c>
      <c r="I54" s="43">
        <v>36.6</v>
      </c>
    </row>
    <row r="55" spans="2:9" x14ac:dyDescent="0.3">
      <c r="B55" s="28" t="s">
        <v>70</v>
      </c>
      <c r="C55" s="29">
        <v>45058</v>
      </c>
      <c r="D55" s="30">
        <v>94.85</v>
      </c>
      <c r="G55" s="25"/>
      <c r="H55" s="29">
        <v>45058</v>
      </c>
      <c r="I55" s="43">
        <v>34.213999999999999</v>
      </c>
    </row>
    <row r="56" spans="2:9" x14ac:dyDescent="0.3">
      <c r="B56" s="28" t="s">
        <v>70</v>
      </c>
      <c r="C56" s="29">
        <v>45061</v>
      </c>
      <c r="D56" s="30">
        <v>91.71</v>
      </c>
      <c r="G56" s="25"/>
      <c r="H56" s="29">
        <v>45061</v>
      </c>
      <c r="I56" s="43">
        <v>33.81</v>
      </c>
    </row>
    <row r="57" spans="2:9" x14ac:dyDescent="0.3">
      <c r="B57" s="28" t="s">
        <v>70</v>
      </c>
      <c r="C57" s="29">
        <v>45062</v>
      </c>
      <c r="D57" s="30">
        <v>91.96</v>
      </c>
      <c r="G57" s="25"/>
      <c r="H57" s="29">
        <v>45062</v>
      </c>
      <c r="I57" s="43">
        <v>33.326999999999998</v>
      </c>
    </row>
    <row r="58" spans="2:9" x14ac:dyDescent="0.3">
      <c r="B58" s="28" t="s">
        <v>70</v>
      </c>
      <c r="C58" s="29">
        <v>45063</v>
      </c>
      <c r="D58" s="30">
        <v>91.41</v>
      </c>
      <c r="G58" s="25"/>
      <c r="H58" s="29">
        <v>45063</v>
      </c>
      <c r="I58" s="43">
        <v>33.479999999999997</v>
      </c>
    </row>
    <row r="59" spans="2:9" x14ac:dyDescent="0.3">
      <c r="B59" s="28" t="s">
        <v>70</v>
      </c>
      <c r="C59" s="29">
        <v>45064</v>
      </c>
      <c r="D59" s="30">
        <v>89.39</v>
      </c>
      <c r="G59" s="25"/>
      <c r="H59" s="29">
        <v>45064</v>
      </c>
      <c r="I59" s="43">
        <v>31.324999999999999</v>
      </c>
    </row>
    <row r="60" spans="2:9" x14ac:dyDescent="0.3">
      <c r="B60" s="28" t="s">
        <v>70</v>
      </c>
      <c r="C60" s="29">
        <v>45065</v>
      </c>
      <c r="D60" s="30">
        <v>91.12</v>
      </c>
      <c r="G60" s="25"/>
      <c r="H60" s="29">
        <v>45065</v>
      </c>
      <c r="I60" s="43">
        <v>31.574999999999999</v>
      </c>
    </row>
  </sheetData>
  <mergeCells count="29">
    <mergeCell ref="G23:I23"/>
    <mergeCell ref="H19:I19"/>
    <mergeCell ref="H18:I18"/>
    <mergeCell ref="H17:I17"/>
    <mergeCell ref="H20:I20"/>
    <mergeCell ref="C28:D28"/>
    <mergeCell ref="H28:I28"/>
    <mergeCell ref="G34:H34"/>
    <mergeCell ref="G37:I37"/>
    <mergeCell ref="H24:I24"/>
    <mergeCell ref="H27:I27"/>
    <mergeCell ref="H26:I26"/>
    <mergeCell ref="H25:I25"/>
    <mergeCell ref="C25:D25"/>
    <mergeCell ref="C26:D26"/>
    <mergeCell ref="C27:D27"/>
    <mergeCell ref="C20:D20"/>
    <mergeCell ref="B23:D23"/>
    <mergeCell ref="C24:D24"/>
    <mergeCell ref="C17:D17"/>
    <mergeCell ref="C18:D18"/>
    <mergeCell ref="C19:D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300-000000000000}"/>
    <hyperlink ref="B21" r:id="rId2" xr:uid="{00000000-0004-0000-1300-000001000000}"/>
    <hyperlink ref="G21" r:id="rId3" xr:uid="{00000000-0004-0000-1300-000002000000}"/>
    <hyperlink ref="H28:I28" r:id="rId4" display="CEGH" xr:uid="{00000000-0004-0000-1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6:J61"/>
  <sheetViews>
    <sheetView zoomScale="70" zoomScaleNormal="70" workbookViewId="0">
      <selection activeCell="M25" sqref="M2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Mai 2023</v>
      </c>
      <c r="C8" s="74"/>
      <c r="D8" s="75"/>
      <c r="G8" s="73" t="str">
        <f ca="1">MID(CELL("dateiname",F1),FIND("]",CELL("dateiname",F1))+1,255)</f>
        <v>Mai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13.44</v>
      </c>
      <c r="D10" s="12">
        <f>C10*1.2</f>
        <v>16.128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3">
      <c r="B11" s="16" t="s">
        <v>24</v>
      </c>
      <c r="C11" s="41">
        <f>ROUND(((($C$30-$C$31)*1.1)+9.75)/10,2)</f>
        <v>13.44</v>
      </c>
      <c r="D11" s="12">
        <f t="shared" ref="D11:D13" si="0">C11*1.2</f>
        <v>16.128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3">
      <c r="B12" s="15" t="s">
        <v>25</v>
      </c>
      <c r="C12" s="41">
        <f>ROUND(((($C$30-$C$31)*1.1)+14.75)/10,2)</f>
        <v>13.94</v>
      </c>
      <c r="D12" s="12">
        <f t="shared" si="0"/>
        <v>16.727999999999998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3">
      <c r="B13" s="15" t="s">
        <v>26</v>
      </c>
      <c r="C13" s="41">
        <f>ROUND(((($C$30-$C$31)*1.1)+14.75)/10,2)</f>
        <v>13.94</v>
      </c>
      <c r="D13" s="12">
        <f t="shared" si="0"/>
        <v>16.727999999999998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Mai 2023</v>
      </c>
      <c r="D26" s="52"/>
      <c r="G26" s="18" t="s">
        <v>0</v>
      </c>
      <c r="H26" s="52" t="str">
        <f ca="1">G8</f>
        <v>Mai 2023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113.32571428571427</v>
      </c>
      <c r="D30" s="10" t="s">
        <v>5</v>
      </c>
      <c r="G30" s="9" t="s">
        <v>8</v>
      </c>
      <c r="H30" s="11">
        <f>I34</f>
        <v>45.436333333333337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Mai 2023</v>
      </c>
      <c r="H34" s="55"/>
      <c r="I34" s="37">
        <f>AVERAGE(I41:I61)</f>
        <v>45.436333333333337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Mai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69</v>
      </c>
      <c r="C41" s="26">
        <v>45006</v>
      </c>
      <c r="D41" s="27">
        <v>115.65</v>
      </c>
      <c r="G41" s="25"/>
      <c r="H41" s="26">
        <v>45006</v>
      </c>
      <c r="I41" s="43">
        <v>44.204999999999998</v>
      </c>
    </row>
    <row r="42" spans="2:9" x14ac:dyDescent="0.3">
      <c r="B42" s="28" t="s">
        <v>69</v>
      </c>
      <c r="C42" s="29">
        <v>45007</v>
      </c>
      <c r="D42" s="30">
        <v>110.12</v>
      </c>
      <c r="G42" s="25"/>
      <c r="H42" s="29">
        <v>45007</v>
      </c>
      <c r="I42" s="43">
        <v>42.73</v>
      </c>
    </row>
    <row r="43" spans="2:9" x14ac:dyDescent="0.3">
      <c r="B43" s="28" t="s">
        <v>69</v>
      </c>
      <c r="C43" s="29">
        <v>45008</v>
      </c>
      <c r="D43" s="30">
        <v>117.89</v>
      </c>
      <c r="G43" s="25"/>
      <c r="H43" s="29">
        <v>45008</v>
      </c>
      <c r="I43" s="43">
        <v>45.808</v>
      </c>
    </row>
    <row r="44" spans="2:9" x14ac:dyDescent="0.3">
      <c r="B44" s="28" t="s">
        <v>69</v>
      </c>
      <c r="C44" s="29">
        <v>45009</v>
      </c>
      <c r="D44" s="30">
        <v>111.66</v>
      </c>
      <c r="G44" s="25"/>
      <c r="H44" s="29">
        <v>45009</v>
      </c>
      <c r="I44" s="43">
        <v>43.485999999999997</v>
      </c>
    </row>
    <row r="45" spans="2:9" x14ac:dyDescent="0.3">
      <c r="B45" s="28" t="s">
        <v>69</v>
      </c>
      <c r="C45" s="29">
        <v>45012</v>
      </c>
      <c r="D45" s="30">
        <v>112.43</v>
      </c>
      <c r="G45" s="25"/>
      <c r="H45" s="29">
        <v>45012</v>
      </c>
      <c r="I45" s="43">
        <v>44.497999999999998</v>
      </c>
    </row>
    <row r="46" spans="2:9" x14ac:dyDescent="0.3">
      <c r="B46" s="28" t="s">
        <v>69</v>
      </c>
      <c r="C46" s="29">
        <v>45013</v>
      </c>
      <c r="D46" s="30">
        <v>115.51</v>
      </c>
      <c r="G46" s="25"/>
      <c r="H46" s="29">
        <v>45013</v>
      </c>
      <c r="I46" s="43">
        <v>44.954000000000001</v>
      </c>
    </row>
    <row r="47" spans="2:9" x14ac:dyDescent="0.3">
      <c r="B47" s="28" t="s">
        <v>69</v>
      </c>
      <c r="C47" s="29">
        <v>45014</v>
      </c>
      <c r="D47" s="30">
        <v>113.1</v>
      </c>
      <c r="G47" s="25"/>
      <c r="H47" s="29">
        <v>45014</v>
      </c>
      <c r="I47" s="43">
        <v>44.563000000000002</v>
      </c>
    </row>
    <row r="48" spans="2:9" x14ac:dyDescent="0.3">
      <c r="B48" s="28" t="s">
        <v>69</v>
      </c>
      <c r="C48" s="29">
        <v>45015</v>
      </c>
      <c r="D48" s="30">
        <v>114.01</v>
      </c>
      <c r="G48" s="25"/>
      <c r="H48" s="29">
        <v>45015</v>
      </c>
      <c r="I48" s="43">
        <v>45.16</v>
      </c>
    </row>
    <row r="49" spans="2:9" x14ac:dyDescent="0.3">
      <c r="B49" s="28" t="s">
        <v>69</v>
      </c>
      <c r="C49" s="29">
        <v>45016</v>
      </c>
      <c r="D49" s="30">
        <v>123.15</v>
      </c>
      <c r="G49" s="25"/>
      <c r="H49" s="29">
        <v>45016</v>
      </c>
      <c r="I49" s="43">
        <v>49.357999999999997</v>
      </c>
    </row>
    <row r="50" spans="2:9" x14ac:dyDescent="0.3">
      <c r="B50" s="28" t="s">
        <v>69</v>
      </c>
      <c r="C50" s="29">
        <v>45019</v>
      </c>
      <c r="D50" s="30">
        <v>127.08</v>
      </c>
      <c r="G50" s="25"/>
      <c r="H50" s="29">
        <v>45019</v>
      </c>
      <c r="I50" s="43">
        <v>52.887</v>
      </c>
    </row>
    <row r="51" spans="2:9" x14ac:dyDescent="0.3">
      <c r="B51" s="28" t="s">
        <v>69</v>
      </c>
      <c r="C51" s="29">
        <v>45020</v>
      </c>
      <c r="D51" s="30">
        <v>119.87</v>
      </c>
      <c r="G51" s="25"/>
      <c r="H51" s="29">
        <v>45020</v>
      </c>
      <c r="I51" s="43">
        <v>48.97</v>
      </c>
    </row>
    <row r="52" spans="2:9" x14ac:dyDescent="0.3">
      <c r="B52" s="28" t="s">
        <v>69</v>
      </c>
      <c r="C52" s="29">
        <v>45021</v>
      </c>
      <c r="D52" s="30">
        <v>116.08</v>
      </c>
      <c r="G52" s="25"/>
      <c r="H52" s="29">
        <v>45021</v>
      </c>
      <c r="I52" s="43">
        <v>47.314</v>
      </c>
    </row>
    <row r="53" spans="2:9" x14ac:dyDescent="0.3">
      <c r="B53" s="28" t="s">
        <v>69</v>
      </c>
      <c r="C53" s="29">
        <v>45022</v>
      </c>
      <c r="D53" s="30">
        <v>112.81</v>
      </c>
      <c r="G53" s="25"/>
      <c r="H53" s="29">
        <v>45022</v>
      </c>
      <c r="I53" s="43">
        <v>45.457999999999998</v>
      </c>
    </row>
    <row r="54" spans="2:9" x14ac:dyDescent="0.3">
      <c r="B54" s="28" t="s">
        <v>69</v>
      </c>
      <c r="C54" s="29">
        <v>45027</v>
      </c>
      <c r="D54" s="30">
        <v>112.72</v>
      </c>
      <c r="G54" s="25"/>
      <c r="H54" s="29">
        <v>45027</v>
      </c>
      <c r="I54" s="43">
        <v>46.16</v>
      </c>
    </row>
    <row r="55" spans="2:9" x14ac:dyDescent="0.3">
      <c r="B55" s="28" t="s">
        <v>69</v>
      </c>
      <c r="C55" s="29">
        <v>45028</v>
      </c>
      <c r="D55" s="30">
        <v>110.61</v>
      </c>
      <c r="G55" s="25"/>
      <c r="H55" s="29">
        <v>45028</v>
      </c>
      <c r="I55" s="43">
        <v>45.45</v>
      </c>
    </row>
    <row r="56" spans="2:9" x14ac:dyDescent="0.3">
      <c r="B56" s="28" t="s">
        <v>69</v>
      </c>
      <c r="C56" s="29">
        <v>45029</v>
      </c>
      <c r="D56" s="30">
        <v>109.52</v>
      </c>
      <c r="G56" s="25"/>
      <c r="H56" s="29">
        <v>45029</v>
      </c>
      <c r="I56" s="43">
        <v>44.619</v>
      </c>
    </row>
    <row r="57" spans="2:9" x14ac:dyDescent="0.3">
      <c r="B57" s="28" t="s">
        <v>69</v>
      </c>
      <c r="C57" s="29">
        <v>45030</v>
      </c>
      <c r="D57" s="30">
        <v>107.53</v>
      </c>
      <c r="G57" s="25"/>
      <c r="H57" s="29">
        <v>45030</v>
      </c>
      <c r="I57" s="43">
        <v>43.64200000000001</v>
      </c>
    </row>
    <row r="58" spans="2:9" x14ac:dyDescent="0.3">
      <c r="B58" s="28" t="s">
        <v>69</v>
      </c>
      <c r="C58" s="29">
        <v>45033</v>
      </c>
      <c r="D58" s="30">
        <v>107.01</v>
      </c>
      <c r="G58" s="25"/>
      <c r="H58" s="29">
        <v>45033</v>
      </c>
      <c r="I58" s="43">
        <v>43.51</v>
      </c>
    </row>
    <row r="59" spans="2:9" x14ac:dyDescent="0.3">
      <c r="B59" s="28" t="s">
        <v>69</v>
      </c>
      <c r="C59" s="29">
        <v>45034</v>
      </c>
      <c r="D59" s="30">
        <v>110.07</v>
      </c>
      <c r="G59" s="25"/>
      <c r="H59" s="29">
        <v>45034</v>
      </c>
      <c r="I59" s="43">
        <v>45.112000000000009</v>
      </c>
    </row>
    <row r="60" spans="2:9" x14ac:dyDescent="0.3">
      <c r="B60" s="28" t="s">
        <v>69</v>
      </c>
      <c r="C60" s="29">
        <v>45035</v>
      </c>
      <c r="D60" s="30">
        <v>107.16</v>
      </c>
      <c r="G60" s="25"/>
      <c r="H60" s="29">
        <v>45035</v>
      </c>
      <c r="I60" s="43">
        <v>43.069000000000003</v>
      </c>
    </row>
    <row r="61" spans="2:9" x14ac:dyDescent="0.3">
      <c r="B61" s="28" t="s">
        <v>69</v>
      </c>
      <c r="C61" s="29">
        <v>45036</v>
      </c>
      <c r="D61" s="30">
        <v>105.86</v>
      </c>
      <c r="G61" s="25"/>
      <c r="H61" s="29">
        <v>45036</v>
      </c>
      <c r="I61" s="43">
        <v>43.21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400-000000000000}"/>
    <hyperlink ref="H28:I28" r:id="rId2" display="CEGH" xr:uid="{00000000-0004-0000-1400-000001000000}"/>
    <hyperlink ref="B21" r:id="rId3" xr:uid="{00000000-0004-0000-1400-000002000000}"/>
    <hyperlink ref="G21" r:id="rId4" xr:uid="{00000000-0004-0000-1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6:J60"/>
  <sheetViews>
    <sheetView zoomScale="70" zoomScaleNormal="70" workbookViewId="0">
      <selection activeCell="Q16" sqref="Q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April 2023</v>
      </c>
      <c r="C8" s="74"/>
      <c r="D8" s="75"/>
      <c r="G8" s="73" t="str">
        <f ca="1">MID(CELL("dateiname",F1),FIND("]",CELL("dateiname",F1))+1,255)</f>
        <v>April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14.27</v>
      </c>
      <c r="D10" s="12">
        <f>C10*1.2</f>
        <v>17.123999999999999</v>
      </c>
      <c r="E10" s="13"/>
      <c r="F10" s="13"/>
      <c r="G10" s="15" t="s">
        <v>31</v>
      </c>
      <c r="H10" s="41">
        <f>ROUND((($H$30-$H$31)+4.75)/10,2)</f>
        <v>5.22</v>
      </c>
      <c r="I10" s="12">
        <f>H10*1.2</f>
        <v>6.2639999999999993</v>
      </c>
    </row>
    <row r="11" spans="2:9" x14ac:dyDescent="0.3">
      <c r="B11" s="16" t="s">
        <v>24</v>
      </c>
      <c r="C11" s="41">
        <f>ROUND(((($C$30-$C$31)*1.1)+9.75)/10,2)</f>
        <v>14.27</v>
      </c>
      <c r="D11" s="12">
        <f t="shared" ref="D11:D13" si="0">C11*1.2</f>
        <v>17.123999999999999</v>
      </c>
      <c r="E11" s="13"/>
      <c r="F11" s="13"/>
      <c r="G11" s="15" t="s">
        <v>30</v>
      </c>
      <c r="H11" s="41">
        <f>ROUND((($H$30-$H$31)+4.75)/10,2)</f>
        <v>5.22</v>
      </c>
      <c r="I11" s="12">
        <f t="shared" ref="I11:I13" si="1">H11*1.2</f>
        <v>6.2639999999999993</v>
      </c>
    </row>
    <row r="12" spans="2:9" x14ac:dyDescent="0.3">
      <c r="B12" s="15" t="s">
        <v>25</v>
      </c>
      <c r="C12" s="41">
        <f>ROUND(((($C$30-$C$31)*1.1)+14.75)/10,2)</f>
        <v>14.77</v>
      </c>
      <c r="D12" s="12">
        <f t="shared" si="0"/>
        <v>17.724</v>
      </c>
      <c r="E12" s="13"/>
      <c r="F12" s="13"/>
      <c r="G12" s="15" t="s">
        <v>29</v>
      </c>
      <c r="H12" s="41">
        <f>ROUND((($H$30-$H$31)+9.75)/10,2)</f>
        <v>5.72</v>
      </c>
      <c r="I12" s="12">
        <f t="shared" si="1"/>
        <v>6.8639999999999999</v>
      </c>
    </row>
    <row r="13" spans="2:9" x14ac:dyDescent="0.3">
      <c r="B13" s="15" t="s">
        <v>26</v>
      </c>
      <c r="C13" s="41">
        <f>ROUND(((($C$30-$C$31)*1.1)+14.75)/10,2)</f>
        <v>14.77</v>
      </c>
      <c r="D13" s="12">
        <f t="shared" si="0"/>
        <v>17.724</v>
      </c>
      <c r="E13" s="13"/>
      <c r="F13" s="13"/>
      <c r="G13" s="15" t="s">
        <v>32</v>
      </c>
      <c r="H13" s="41">
        <f>ROUND((($H$30-$H$31)+9.75)/10,2)</f>
        <v>5.72</v>
      </c>
      <c r="I13" s="12">
        <f t="shared" si="1"/>
        <v>6.8639999999999999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April 2023</v>
      </c>
      <c r="D26" s="52"/>
      <c r="G26" s="18" t="s">
        <v>0</v>
      </c>
      <c r="H26" s="52" t="str">
        <f ca="1">G8</f>
        <v>April 2023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120.88850000000005</v>
      </c>
      <c r="D30" s="10" t="s">
        <v>5</v>
      </c>
      <c r="G30" s="9" t="s">
        <v>8</v>
      </c>
      <c r="H30" s="11">
        <f>I34</f>
        <v>47.406649999999999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April 2023</v>
      </c>
      <c r="H34" s="55"/>
      <c r="I34" s="37">
        <f>AVERAGE(I41:I60)</f>
        <v>47.406649999999999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April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68</v>
      </c>
      <c r="C41" s="26">
        <v>44978</v>
      </c>
      <c r="D41" s="27">
        <v>128.62</v>
      </c>
      <c r="G41" s="25"/>
      <c r="H41" s="26">
        <v>44978</v>
      </c>
      <c r="I41" s="30">
        <v>50.901000000000003</v>
      </c>
    </row>
    <row r="42" spans="2:9" x14ac:dyDescent="0.3">
      <c r="B42" s="28" t="s">
        <v>68</v>
      </c>
      <c r="C42" s="29">
        <v>44979</v>
      </c>
      <c r="D42" s="30">
        <v>129.77000000000001</v>
      </c>
      <c r="G42" s="25"/>
      <c r="H42" s="29">
        <v>44979</v>
      </c>
      <c r="I42" s="30">
        <v>52.323</v>
      </c>
    </row>
    <row r="43" spans="2:9" x14ac:dyDescent="0.3">
      <c r="B43" s="28" t="s">
        <v>68</v>
      </c>
      <c r="C43" s="29">
        <v>44980</v>
      </c>
      <c r="D43" s="30">
        <v>129.97</v>
      </c>
      <c r="G43" s="25"/>
      <c r="H43" s="29">
        <v>44980</v>
      </c>
      <c r="I43" s="30">
        <v>52.537999999999997</v>
      </c>
    </row>
    <row r="44" spans="2:9" x14ac:dyDescent="0.3">
      <c r="B44" s="28" t="s">
        <v>68</v>
      </c>
      <c r="C44" s="29">
        <v>44981</v>
      </c>
      <c r="D44" s="30">
        <v>133.55000000000001</v>
      </c>
      <c r="G44" s="25"/>
      <c r="H44" s="29">
        <v>44981</v>
      </c>
      <c r="I44" s="30">
        <v>53.045000000000002</v>
      </c>
    </row>
    <row r="45" spans="2:9" x14ac:dyDescent="0.3">
      <c r="B45" s="28" t="s">
        <v>68</v>
      </c>
      <c r="C45" s="29">
        <v>44984</v>
      </c>
      <c r="D45" s="30">
        <v>124.19</v>
      </c>
      <c r="G45" s="25"/>
      <c r="H45" s="29">
        <v>44984</v>
      </c>
      <c r="I45" s="30">
        <v>49.564000000000007</v>
      </c>
    </row>
    <row r="46" spans="2:9" x14ac:dyDescent="0.3">
      <c r="B46" s="28" t="s">
        <v>68</v>
      </c>
      <c r="C46" s="29">
        <v>44985</v>
      </c>
      <c r="D46" s="30">
        <v>122.65</v>
      </c>
      <c r="G46" s="25"/>
      <c r="H46" s="29">
        <v>44985</v>
      </c>
      <c r="I46" s="30">
        <v>48.363000000000007</v>
      </c>
    </row>
    <row r="47" spans="2:9" x14ac:dyDescent="0.3">
      <c r="B47" s="28" t="s">
        <v>68</v>
      </c>
      <c r="C47" s="29">
        <v>44986</v>
      </c>
      <c r="D47" s="30">
        <v>123.77</v>
      </c>
      <c r="G47" s="25"/>
      <c r="H47" s="29">
        <v>44986</v>
      </c>
      <c r="I47" s="30">
        <v>48.545000000000002</v>
      </c>
    </row>
    <row r="48" spans="2:9" x14ac:dyDescent="0.3">
      <c r="B48" s="28" t="s">
        <v>68</v>
      </c>
      <c r="C48" s="29">
        <v>44987</v>
      </c>
      <c r="D48" s="30">
        <v>122.11</v>
      </c>
      <c r="G48" s="25"/>
      <c r="H48" s="29">
        <v>44987</v>
      </c>
      <c r="I48" s="30">
        <v>48.244</v>
      </c>
    </row>
    <row r="49" spans="2:9" x14ac:dyDescent="0.3">
      <c r="B49" s="28" t="s">
        <v>68</v>
      </c>
      <c r="C49" s="29">
        <v>44988</v>
      </c>
      <c r="D49" s="30">
        <v>117.24</v>
      </c>
      <c r="G49" s="25"/>
      <c r="H49" s="29">
        <v>44988</v>
      </c>
      <c r="I49" s="30">
        <v>46.4</v>
      </c>
    </row>
    <row r="50" spans="2:9" x14ac:dyDescent="0.3">
      <c r="B50" s="28" t="s">
        <v>68</v>
      </c>
      <c r="C50" s="29">
        <v>44991</v>
      </c>
      <c r="D50" s="30">
        <v>111.18</v>
      </c>
      <c r="G50" s="25"/>
      <c r="H50" s="29">
        <v>44991</v>
      </c>
      <c r="I50" s="30">
        <v>43.512999999999998</v>
      </c>
    </row>
    <row r="51" spans="2:9" x14ac:dyDescent="0.3">
      <c r="B51" s="28" t="s">
        <v>68</v>
      </c>
      <c r="C51" s="29">
        <v>44992</v>
      </c>
      <c r="D51" s="30">
        <v>115.17</v>
      </c>
      <c r="G51" s="25"/>
      <c r="H51" s="29">
        <v>44992</v>
      </c>
      <c r="I51" s="30">
        <v>44.42</v>
      </c>
    </row>
    <row r="52" spans="2:9" x14ac:dyDescent="0.3">
      <c r="B52" s="28" t="s">
        <v>68</v>
      </c>
      <c r="C52" s="29">
        <v>44993</v>
      </c>
      <c r="D52" s="30">
        <v>113.15</v>
      </c>
      <c r="G52" s="25"/>
      <c r="H52" s="29">
        <v>44993</v>
      </c>
      <c r="I52" s="30">
        <v>43.430999999999997</v>
      </c>
    </row>
    <row r="53" spans="2:9" x14ac:dyDescent="0.3">
      <c r="B53" s="28" t="s">
        <v>68</v>
      </c>
      <c r="C53" s="29">
        <v>44994</v>
      </c>
      <c r="D53" s="30">
        <v>118.11</v>
      </c>
      <c r="G53" s="25"/>
      <c r="H53" s="29">
        <v>44994</v>
      </c>
      <c r="I53" s="30">
        <v>44.2</v>
      </c>
    </row>
    <row r="54" spans="2:9" x14ac:dyDescent="0.3">
      <c r="B54" s="28" t="s">
        <v>68</v>
      </c>
      <c r="C54" s="29">
        <v>44995</v>
      </c>
      <c r="D54" s="30">
        <v>136.49</v>
      </c>
      <c r="G54" s="25"/>
      <c r="H54" s="29">
        <v>44995</v>
      </c>
      <c r="I54" s="30">
        <v>53.402000000000008</v>
      </c>
    </row>
    <row r="55" spans="2:9" x14ac:dyDescent="0.3">
      <c r="B55" s="28" t="s">
        <v>68</v>
      </c>
      <c r="C55" s="29">
        <v>44998</v>
      </c>
      <c r="D55" s="30">
        <v>130.01</v>
      </c>
      <c r="G55" s="25"/>
      <c r="H55" s="29">
        <v>44998</v>
      </c>
      <c r="I55" s="30">
        <v>50.360999999999997</v>
      </c>
    </row>
    <row r="56" spans="2:9" x14ac:dyDescent="0.3">
      <c r="B56" s="28" t="s">
        <v>68</v>
      </c>
      <c r="C56" s="29">
        <v>44999</v>
      </c>
      <c r="D56" s="30">
        <v>118.43</v>
      </c>
      <c r="G56" s="25"/>
      <c r="H56" s="29">
        <v>44999</v>
      </c>
      <c r="I56" s="30">
        <v>45.191000000000003</v>
      </c>
    </row>
    <row r="57" spans="2:9" x14ac:dyDescent="0.3">
      <c r="B57" s="28" t="s">
        <v>68</v>
      </c>
      <c r="C57" s="29">
        <v>45000</v>
      </c>
      <c r="D57" s="30">
        <v>113.76</v>
      </c>
      <c r="G57" s="25"/>
      <c r="H57" s="29">
        <v>45000</v>
      </c>
      <c r="I57" s="30">
        <v>43.65</v>
      </c>
    </row>
    <row r="58" spans="2:9" x14ac:dyDescent="0.3">
      <c r="B58" s="28" t="s">
        <v>68</v>
      </c>
      <c r="C58" s="29">
        <v>45001</v>
      </c>
      <c r="D58" s="30">
        <v>113.26</v>
      </c>
      <c r="G58" s="25"/>
      <c r="H58" s="29">
        <v>45001</v>
      </c>
      <c r="I58" s="30">
        <v>45.521000000000001</v>
      </c>
    </row>
    <row r="59" spans="2:9" x14ac:dyDescent="0.3">
      <c r="B59" s="28" t="s">
        <v>68</v>
      </c>
      <c r="C59" s="29">
        <v>45002</v>
      </c>
      <c r="D59" s="30">
        <v>111.69</v>
      </c>
      <c r="G59" s="25"/>
      <c r="H59" s="29">
        <v>45002</v>
      </c>
      <c r="I59" s="30">
        <v>44.021000000000008</v>
      </c>
    </row>
    <row r="60" spans="2:9" x14ac:dyDescent="0.3">
      <c r="B60" s="28" t="s">
        <v>68</v>
      </c>
      <c r="C60" s="29">
        <v>45005</v>
      </c>
      <c r="D60" s="30">
        <v>104.65</v>
      </c>
      <c r="G60" s="25"/>
      <c r="H60" s="29">
        <v>45005</v>
      </c>
      <c r="I60" s="30">
        <v>40.5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500-000000000000}"/>
    <hyperlink ref="H28:I28" r:id="rId2" display="CEGH" xr:uid="{00000000-0004-0000-1500-000001000000}"/>
    <hyperlink ref="B21" r:id="rId3" xr:uid="{00000000-0004-0000-1500-000002000000}"/>
    <hyperlink ref="G21" r:id="rId4" xr:uid="{00000000-0004-0000-1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6:J61"/>
  <sheetViews>
    <sheetView topLeftCell="A10" zoomScale="70" zoomScaleNormal="70" workbookViewId="0">
      <selection activeCell="N40" sqref="N4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März 2023</v>
      </c>
      <c r="C8" s="74"/>
      <c r="D8" s="75"/>
      <c r="G8" s="73" t="str">
        <f ca="1">MID(CELL("dateiname",F1),FIND("]",CELL("dateiname",F1))+1,255)</f>
        <v>März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17.37</v>
      </c>
      <c r="D10" s="12">
        <f>C10*1.2</f>
        <v>20.844000000000001</v>
      </c>
      <c r="E10" s="13"/>
      <c r="F10" s="13"/>
      <c r="G10" s="15" t="s">
        <v>31</v>
      </c>
      <c r="H10" s="41">
        <f>ROUND((($H$30-$H$31)+4.75)/10,2)</f>
        <v>6.21</v>
      </c>
      <c r="I10" s="12">
        <f>H10*1.2</f>
        <v>7.452</v>
      </c>
    </row>
    <row r="11" spans="2:9" x14ac:dyDescent="0.3">
      <c r="B11" s="16" t="s">
        <v>24</v>
      </c>
      <c r="C11" s="41">
        <f>ROUND(((($C$30-$C$31)*1.1)+9.75)/10,2)</f>
        <v>17.37</v>
      </c>
      <c r="D11" s="12">
        <f t="shared" ref="D11:D13" si="0">C11*1.2</f>
        <v>20.844000000000001</v>
      </c>
      <c r="E11" s="13"/>
      <c r="F11" s="13"/>
      <c r="G11" s="15" t="s">
        <v>30</v>
      </c>
      <c r="H11" s="41">
        <f>ROUND((($H$30-$H$31)+4.75)/10,2)</f>
        <v>6.21</v>
      </c>
      <c r="I11" s="12">
        <f t="shared" ref="I11:I13" si="1">H11*1.2</f>
        <v>7.452</v>
      </c>
    </row>
    <row r="12" spans="2:9" x14ac:dyDescent="0.3">
      <c r="B12" s="15" t="s">
        <v>25</v>
      </c>
      <c r="C12" s="41">
        <f>ROUND(((($C$30-$C$31)*1.1)+14.75)/10,2)</f>
        <v>17.87</v>
      </c>
      <c r="D12" s="12">
        <f t="shared" si="0"/>
        <v>21.443999999999999</v>
      </c>
      <c r="E12" s="13"/>
      <c r="F12" s="13"/>
      <c r="G12" s="15" t="s">
        <v>29</v>
      </c>
      <c r="H12" s="41">
        <f>ROUND((($H$30-$H$31)+9.75)/10,2)</f>
        <v>6.71</v>
      </c>
      <c r="I12" s="12">
        <f t="shared" si="1"/>
        <v>8.0519999999999996</v>
      </c>
    </row>
    <row r="13" spans="2:9" x14ac:dyDescent="0.3">
      <c r="B13" s="15" t="s">
        <v>26</v>
      </c>
      <c r="C13" s="41">
        <f>ROUND(((($C$30-$C$31)*1.1)+14.75)/10,2)</f>
        <v>17.87</v>
      </c>
      <c r="D13" s="12">
        <f t="shared" si="0"/>
        <v>21.443999999999999</v>
      </c>
      <c r="E13" s="13"/>
      <c r="F13" s="13"/>
      <c r="G13" s="15" t="s">
        <v>32</v>
      </c>
      <c r="H13" s="41">
        <f>ROUND((($H$30-$H$31)+9.75)/10,2)</f>
        <v>6.71</v>
      </c>
      <c r="I13" s="12">
        <f t="shared" si="1"/>
        <v>8.0519999999999996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März 2023</v>
      </c>
      <c r="D26" s="52"/>
      <c r="G26" s="18" t="s">
        <v>0</v>
      </c>
      <c r="H26" s="52" t="str">
        <f ca="1">G8</f>
        <v>März 2023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149.04952380952383</v>
      </c>
      <c r="D30" s="10" t="s">
        <v>5</v>
      </c>
      <c r="G30" s="9" t="s">
        <v>8</v>
      </c>
      <c r="H30" s="11">
        <f>I34</f>
        <v>57.311571428571433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März 2023</v>
      </c>
      <c r="H34" s="55"/>
      <c r="I34" s="37">
        <f>AVERAGE(I41:I61)</f>
        <v>57.311571428571433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März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67</v>
      </c>
      <c r="C41" s="26">
        <v>44949</v>
      </c>
      <c r="D41" s="27">
        <v>164.55</v>
      </c>
      <c r="G41" s="25"/>
      <c r="H41" s="26">
        <v>44949</v>
      </c>
      <c r="I41" s="30">
        <v>68.63</v>
      </c>
    </row>
    <row r="42" spans="2:9" x14ac:dyDescent="0.3">
      <c r="B42" s="28" t="s">
        <v>67</v>
      </c>
      <c r="C42" s="29">
        <v>44950</v>
      </c>
      <c r="D42" s="30">
        <v>151.34</v>
      </c>
      <c r="G42" s="25"/>
      <c r="H42" s="29">
        <v>44950</v>
      </c>
      <c r="I42" s="30">
        <v>61.347000000000008</v>
      </c>
    </row>
    <row r="43" spans="2:9" x14ac:dyDescent="0.3">
      <c r="B43" s="28" t="s">
        <v>67</v>
      </c>
      <c r="C43" s="29">
        <v>44951</v>
      </c>
      <c r="D43" s="30">
        <v>143.88</v>
      </c>
      <c r="G43" s="25"/>
      <c r="H43" s="29">
        <v>44951</v>
      </c>
      <c r="I43" s="30">
        <v>59.369</v>
      </c>
    </row>
    <row r="44" spans="2:9" x14ac:dyDescent="0.3">
      <c r="B44" s="28" t="s">
        <v>67</v>
      </c>
      <c r="C44" s="29">
        <v>44952</v>
      </c>
      <c r="D44" s="30">
        <v>144.08000000000001</v>
      </c>
      <c r="G44" s="25"/>
      <c r="H44" s="29">
        <v>44952</v>
      </c>
      <c r="I44" s="30">
        <v>57.679000000000002</v>
      </c>
    </row>
    <row r="45" spans="2:9" x14ac:dyDescent="0.3">
      <c r="B45" s="28" t="s">
        <v>67</v>
      </c>
      <c r="C45" s="29">
        <v>44953</v>
      </c>
      <c r="D45" s="30">
        <v>147.72999999999999</v>
      </c>
      <c r="G45" s="25"/>
      <c r="H45" s="29">
        <v>44953</v>
      </c>
      <c r="I45" s="30">
        <v>57.8</v>
      </c>
    </row>
    <row r="46" spans="2:9" x14ac:dyDescent="0.3">
      <c r="B46" s="28" t="s">
        <v>67</v>
      </c>
      <c r="C46" s="29">
        <v>44956</v>
      </c>
      <c r="D46" s="30">
        <v>146.91</v>
      </c>
      <c r="G46" s="25"/>
      <c r="H46" s="29">
        <v>44956</v>
      </c>
      <c r="I46" s="30">
        <v>57.435000000000009</v>
      </c>
    </row>
    <row r="47" spans="2:9" x14ac:dyDescent="0.3">
      <c r="B47" s="28" t="s">
        <v>67</v>
      </c>
      <c r="C47" s="29">
        <v>44957</v>
      </c>
      <c r="D47" s="30">
        <v>156.08000000000001</v>
      </c>
      <c r="G47" s="25"/>
      <c r="H47" s="29">
        <v>44957</v>
      </c>
      <c r="I47" s="30">
        <v>59.625000000000007</v>
      </c>
    </row>
    <row r="48" spans="2:9" x14ac:dyDescent="0.3">
      <c r="B48" s="28" t="s">
        <v>67</v>
      </c>
      <c r="C48" s="29">
        <v>44958</v>
      </c>
      <c r="D48" s="30">
        <v>158.69999999999999</v>
      </c>
      <c r="G48" s="25"/>
      <c r="H48" s="29">
        <v>44958</v>
      </c>
      <c r="I48" s="30">
        <v>61.43</v>
      </c>
    </row>
    <row r="49" spans="2:9" x14ac:dyDescent="0.3">
      <c r="B49" s="28" t="s">
        <v>67</v>
      </c>
      <c r="C49" s="29">
        <v>44959</v>
      </c>
      <c r="D49" s="30">
        <v>152.27000000000001</v>
      </c>
      <c r="G49" s="25"/>
      <c r="H49" s="29">
        <v>44959</v>
      </c>
      <c r="I49" s="30">
        <v>58.508000000000003</v>
      </c>
    </row>
    <row r="50" spans="2:9" x14ac:dyDescent="0.3">
      <c r="B50" s="28" t="s">
        <v>67</v>
      </c>
      <c r="C50" s="29">
        <v>44960</v>
      </c>
      <c r="D50" s="30">
        <v>155.86000000000001</v>
      </c>
      <c r="G50" s="25"/>
      <c r="H50" s="29">
        <v>44960</v>
      </c>
      <c r="I50" s="30">
        <v>59.338000000000001</v>
      </c>
    </row>
    <row r="51" spans="2:9" x14ac:dyDescent="0.3">
      <c r="B51" s="28" t="s">
        <v>67</v>
      </c>
      <c r="C51" s="29">
        <v>44963</v>
      </c>
      <c r="D51" s="30">
        <v>152.74</v>
      </c>
      <c r="G51" s="25"/>
      <c r="H51" s="29">
        <v>44963</v>
      </c>
      <c r="I51" s="30">
        <v>59.881</v>
      </c>
    </row>
    <row r="52" spans="2:9" x14ac:dyDescent="0.3">
      <c r="B52" s="28" t="s">
        <v>67</v>
      </c>
      <c r="C52" s="29">
        <v>44964</v>
      </c>
      <c r="D52" s="30">
        <v>147.6</v>
      </c>
      <c r="G52" s="25"/>
      <c r="H52" s="29">
        <v>44964</v>
      </c>
      <c r="I52" s="30">
        <v>57.198999999999998</v>
      </c>
    </row>
    <row r="53" spans="2:9" x14ac:dyDescent="0.3">
      <c r="B53" s="28" t="s">
        <v>67</v>
      </c>
      <c r="C53" s="29">
        <v>44965</v>
      </c>
      <c r="D53" s="30">
        <v>143.91999999999999</v>
      </c>
      <c r="G53" s="25"/>
      <c r="H53" s="29">
        <v>44965</v>
      </c>
      <c r="I53" s="30">
        <v>55.337000000000003</v>
      </c>
    </row>
    <row r="54" spans="2:9" x14ac:dyDescent="0.3">
      <c r="B54" s="28" t="s">
        <v>67</v>
      </c>
      <c r="C54" s="29">
        <v>44966</v>
      </c>
      <c r="D54" s="30">
        <v>145.81</v>
      </c>
      <c r="G54" s="25"/>
      <c r="H54" s="29">
        <v>44966</v>
      </c>
      <c r="I54" s="30">
        <v>54.304000000000002</v>
      </c>
    </row>
    <row r="55" spans="2:9" x14ac:dyDescent="0.3">
      <c r="B55" s="28" t="s">
        <v>67</v>
      </c>
      <c r="C55" s="29">
        <v>44967</v>
      </c>
      <c r="D55" s="30">
        <v>150.61000000000001</v>
      </c>
      <c r="G55" s="25"/>
      <c r="H55" s="29">
        <v>44967</v>
      </c>
      <c r="I55" s="30">
        <v>55.391000000000005</v>
      </c>
    </row>
    <row r="56" spans="2:9" x14ac:dyDescent="0.3">
      <c r="B56" s="28" t="s">
        <v>67</v>
      </c>
      <c r="C56" s="29">
        <v>44970</v>
      </c>
      <c r="D56" s="30">
        <v>145.72</v>
      </c>
      <c r="G56" s="25"/>
      <c r="H56" s="29">
        <v>44970</v>
      </c>
      <c r="I56" s="30">
        <v>53.725000000000001</v>
      </c>
    </row>
    <row r="57" spans="2:9" x14ac:dyDescent="0.3">
      <c r="B57" s="28" t="s">
        <v>67</v>
      </c>
      <c r="C57" s="29">
        <v>44971</v>
      </c>
      <c r="D57" s="30">
        <v>145.51</v>
      </c>
      <c r="G57" s="25"/>
      <c r="H57" s="29">
        <v>44971</v>
      </c>
      <c r="I57" s="30">
        <v>54.1</v>
      </c>
    </row>
    <row r="58" spans="2:9" x14ac:dyDescent="0.3">
      <c r="B58" s="28" t="s">
        <v>67</v>
      </c>
      <c r="C58" s="29">
        <v>44972</v>
      </c>
      <c r="D58" s="30">
        <v>149.44999999999999</v>
      </c>
      <c r="G58" s="25"/>
      <c r="H58" s="29">
        <v>44972</v>
      </c>
      <c r="I58" s="30">
        <v>56.366</v>
      </c>
    </row>
    <row r="59" spans="2:9" x14ac:dyDescent="0.3">
      <c r="B59" s="28" t="s">
        <v>67</v>
      </c>
      <c r="C59" s="29">
        <v>44973</v>
      </c>
      <c r="D59" s="30">
        <v>145.19</v>
      </c>
      <c r="G59" s="25"/>
      <c r="H59" s="29">
        <v>44973</v>
      </c>
      <c r="I59" s="30">
        <v>53.73</v>
      </c>
    </row>
    <row r="60" spans="2:9" x14ac:dyDescent="0.3">
      <c r="B60" s="28" t="s">
        <v>67</v>
      </c>
      <c r="C60" s="29">
        <v>44974</v>
      </c>
      <c r="D60" s="30">
        <v>140</v>
      </c>
      <c r="G60" s="25"/>
      <c r="H60" s="29">
        <v>44974</v>
      </c>
      <c r="I60" s="30">
        <v>50.774999999999999</v>
      </c>
    </row>
    <row r="61" spans="2:9" x14ac:dyDescent="0.3">
      <c r="B61" s="28" t="s">
        <v>67</v>
      </c>
      <c r="C61" s="29">
        <v>44977</v>
      </c>
      <c r="D61" s="30">
        <v>142.09</v>
      </c>
      <c r="G61" s="25"/>
      <c r="H61" s="29">
        <v>44977</v>
      </c>
      <c r="I61" s="30">
        <v>51.574000000000005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600-000000000000}"/>
    <hyperlink ref="H28:I28" r:id="rId2" display="CEGH" xr:uid="{00000000-0004-0000-1600-000001000000}"/>
    <hyperlink ref="B21" r:id="rId3" xr:uid="{00000000-0004-0000-1600-000002000000}"/>
    <hyperlink ref="G21" r:id="rId4" xr:uid="{00000000-0004-0000-1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6:J62"/>
  <sheetViews>
    <sheetView zoomScale="70" zoomScaleNormal="70" workbookViewId="0">
      <selection activeCell="H44" sqref="H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Februar 2023</v>
      </c>
      <c r="C8" s="74"/>
      <c r="D8" s="75"/>
      <c r="G8" s="73" t="str">
        <f ca="1">MID(CELL("dateiname",F1),FIND("]",CELL("dateiname",F1))+1,255)</f>
        <v>Februar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24.33</v>
      </c>
      <c r="D10" s="12">
        <f>C10*1.2</f>
        <v>29.195999999999998</v>
      </c>
      <c r="E10" s="13"/>
      <c r="F10" s="13"/>
      <c r="G10" s="15" t="s">
        <v>31</v>
      </c>
      <c r="H10" s="41">
        <f>ROUND((($H$30-$H$31)+4.75)/10,2)</f>
        <v>7.89</v>
      </c>
      <c r="I10" s="12">
        <f>H10*1.2</f>
        <v>9.468</v>
      </c>
    </row>
    <row r="11" spans="2:9" x14ac:dyDescent="0.3">
      <c r="B11" s="16" t="s">
        <v>24</v>
      </c>
      <c r="C11" s="41">
        <f>ROUND(((($C$30-$C$31)*1.1)+9.75)/10,2)</f>
        <v>24.33</v>
      </c>
      <c r="D11" s="12">
        <f t="shared" ref="D11:D13" si="0">C11*1.2</f>
        <v>29.195999999999998</v>
      </c>
      <c r="E11" s="13"/>
      <c r="F11" s="13"/>
      <c r="G11" s="15" t="s">
        <v>30</v>
      </c>
      <c r="H11" s="41">
        <f>ROUND((($H$30-$H$31)+4.75)/10,2)</f>
        <v>7.89</v>
      </c>
      <c r="I11" s="12">
        <f t="shared" ref="I11:I13" si="1">H11*1.2</f>
        <v>9.468</v>
      </c>
    </row>
    <row r="12" spans="2:9" x14ac:dyDescent="0.3">
      <c r="B12" s="15" t="s">
        <v>25</v>
      </c>
      <c r="C12" s="41">
        <f>ROUND(((($C$30-$C$31)*1.1)+14.75)/10,2)</f>
        <v>24.83</v>
      </c>
      <c r="D12" s="12">
        <f t="shared" si="0"/>
        <v>29.795999999999996</v>
      </c>
      <c r="E12" s="13"/>
      <c r="F12" s="13"/>
      <c r="G12" s="15" t="s">
        <v>29</v>
      </c>
      <c r="H12" s="41">
        <f>ROUND((($H$30-$H$31)+9.75)/10,2)</f>
        <v>8.39</v>
      </c>
      <c r="I12" s="12">
        <f t="shared" si="1"/>
        <v>10.068</v>
      </c>
    </row>
    <row r="13" spans="2:9" x14ac:dyDescent="0.3">
      <c r="B13" s="15" t="s">
        <v>26</v>
      </c>
      <c r="C13" s="41">
        <f>ROUND(((($C$30-$C$31)*1.1)+14.75)/10,2)</f>
        <v>24.83</v>
      </c>
      <c r="D13" s="12">
        <f t="shared" si="0"/>
        <v>29.795999999999996</v>
      </c>
      <c r="E13" s="13"/>
      <c r="F13" s="13"/>
      <c r="G13" s="15" t="s">
        <v>32</v>
      </c>
      <c r="H13" s="41">
        <f>ROUND((($H$30-$H$31)+9.75)/10,2)</f>
        <v>8.39</v>
      </c>
      <c r="I13" s="12">
        <f t="shared" si="1"/>
        <v>10.068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Februar 2023</v>
      </c>
      <c r="D26" s="52"/>
      <c r="G26" s="18" t="s">
        <v>0</v>
      </c>
      <c r="H26" s="52" t="str">
        <f ca="1">G8</f>
        <v>Februar 2023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212.31909090909093</v>
      </c>
      <c r="D30" s="10" t="s">
        <v>5</v>
      </c>
      <c r="G30" s="9" t="s">
        <v>8</v>
      </c>
      <c r="H30" s="11">
        <f>I34</f>
        <v>74.141227272727249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Februar 2023</v>
      </c>
      <c r="H34" s="55"/>
      <c r="I34" s="37">
        <f>AVERAGE(I41:I62)</f>
        <v>74.141227272727249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Februar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66</v>
      </c>
      <c r="C41" s="26">
        <v>44916</v>
      </c>
      <c r="D41" s="27">
        <v>299.97000000000003</v>
      </c>
      <c r="G41" s="25"/>
      <c r="H41" s="26">
        <v>44916</v>
      </c>
      <c r="I41" s="30">
        <v>100.51</v>
      </c>
    </row>
    <row r="42" spans="2:9" x14ac:dyDescent="0.3">
      <c r="B42" s="28" t="s">
        <v>66</v>
      </c>
      <c r="C42" s="29">
        <v>44917</v>
      </c>
      <c r="D42" s="30">
        <v>283.51</v>
      </c>
      <c r="G42" s="25"/>
      <c r="H42" s="29">
        <v>44917</v>
      </c>
      <c r="I42" s="30">
        <v>94.373000000000019</v>
      </c>
    </row>
    <row r="43" spans="2:9" x14ac:dyDescent="0.3">
      <c r="B43" s="28" t="s">
        <v>66</v>
      </c>
      <c r="C43" s="29">
        <v>44918</v>
      </c>
      <c r="D43" s="30">
        <v>271.37</v>
      </c>
      <c r="G43" s="25"/>
      <c r="H43" s="29">
        <v>44918</v>
      </c>
      <c r="I43" s="30">
        <v>85.557000000000002</v>
      </c>
    </row>
    <row r="44" spans="2:9" x14ac:dyDescent="0.3">
      <c r="B44" s="28" t="s">
        <v>66</v>
      </c>
      <c r="C44" s="29">
        <v>44922</v>
      </c>
      <c r="D44" s="30">
        <v>266.2</v>
      </c>
      <c r="G44" s="25"/>
      <c r="H44" s="29">
        <v>44922</v>
      </c>
      <c r="I44" s="30">
        <v>84.981999999999999</v>
      </c>
    </row>
    <row r="45" spans="2:9" x14ac:dyDescent="0.3">
      <c r="B45" s="28" t="s">
        <v>66</v>
      </c>
      <c r="C45" s="29">
        <v>44923</v>
      </c>
      <c r="D45" s="30">
        <v>251.03</v>
      </c>
      <c r="G45" s="25"/>
      <c r="H45" s="29">
        <v>44923</v>
      </c>
      <c r="I45" s="30">
        <v>84.736000000000004</v>
      </c>
    </row>
    <row r="46" spans="2:9" x14ac:dyDescent="0.3">
      <c r="B46" s="28" t="s">
        <v>66</v>
      </c>
      <c r="C46" s="29">
        <v>44924</v>
      </c>
      <c r="D46" s="30">
        <v>254.62</v>
      </c>
      <c r="G46" s="25"/>
      <c r="H46" s="29">
        <v>44924</v>
      </c>
      <c r="I46" s="30">
        <v>86.872</v>
      </c>
    </row>
    <row r="47" spans="2:9" x14ac:dyDescent="0.3">
      <c r="B47" s="28" t="s">
        <v>66</v>
      </c>
      <c r="C47" s="29">
        <v>44925</v>
      </c>
      <c r="D47" s="30">
        <v>231.5</v>
      </c>
      <c r="G47" s="25"/>
      <c r="H47" s="29">
        <v>44925</v>
      </c>
      <c r="I47" s="30">
        <v>74.793999999999997</v>
      </c>
    </row>
    <row r="48" spans="2:9" x14ac:dyDescent="0.3">
      <c r="B48" s="28" t="s">
        <v>66</v>
      </c>
      <c r="C48" s="29">
        <v>44928</v>
      </c>
      <c r="D48" s="30">
        <v>227.39</v>
      </c>
      <c r="G48" s="25"/>
      <c r="H48" s="29">
        <v>44928</v>
      </c>
      <c r="I48" s="30">
        <v>77</v>
      </c>
    </row>
    <row r="49" spans="2:9" x14ac:dyDescent="0.3">
      <c r="B49" s="28" t="s">
        <v>66</v>
      </c>
      <c r="C49" s="29">
        <v>44929</v>
      </c>
      <c r="D49" s="30">
        <v>213.59</v>
      </c>
      <c r="G49" s="25"/>
      <c r="H49" s="29">
        <v>44929</v>
      </c>
      <c r="I49" s="30">
        <v>74.300000000000011</v>
      </c>
    </row>
    <row r="50" spans="2:9" x14ac:dyDescent="0.3">
      <c r="B50" s="28" t="s">
        <v>66</v>
      </c>
      <c r="C50" s="29">
        <v>44930</v>
      </c>
      <c r="D50" s="30">
        <v>192.28</v>
      </c>
      <c r="G50" s="25"/>
      <c r="H50" s="29">
        <v>44930</v>
      </c>
      <c r="I50" s="30">
        <v>65.872</v>
      </c>
    </row>
    <row r="51" spans="2:9" x14ac:dyDescent="0.3">
      <c r="B51" s="28" t="s">
        <v>66</v>
      </c>
      <c r="C51" s="29">
        <v>44931</v>
      </c>
      <c r="D51" s="30">
        <v>205.96</v>
      </c>
      <c r="G51" s="25"/>
      <c r="H51" s="29">
        <v>44931</v>
      </c>
      <c r="I51" s="30">
        <v>72.799000000000007</v>
      </c>
    </row>
    <row r="52" spans="2:9" x14ac:dyDescent="0.3">
      <c r="B52" s="28" t="s">
        <v>66</v>
      </c>
      <c r="C52" s="29">
        <v>44932</v>
      </c>
      <c r="D52" s="30">
        <v>198.32</v>
      </c>
      <c r="G52" s="25"/>
      <c r="H52" s="29">
        <v>44932</v>
      </c>
      <c r="I52" s="30">
        <v>69.992999999999995</v>
      </c>
    </row>
    <row r="53" spans="2:9" x14ac:dyDescent="0.3">
      <c r="B53" s="28" t="s">
        <v>66</v>
      </c>
      <c r="C53" s="29">
        <v>44935</v>
      </c>
      <c r="D53" s="30">
        <v>198.79</v>
      </c>
      <c r="G53" s="25"/>
      <c r="H53" s="29">
        <v>44935</v>
      </c>
      <c r="I53" s="30">
        <v>74.38</v>
      </c>
    </row>
    <row r="54" spans="2:9" x14ac:dyDescent="0.3">
      <c r="B54" s="28" t="s">
        <v>66</v>
      </c>
      <c r="C54" s="29">
        <v>44936</v>
      </c>
      <c r="D54" s="30">
        <v>186.62</v>
      </c>
      <c r="G54" s="25"/>
      <c r="H54" s="29">
        <v>44936</v>
      </c>
      <c r="I54" s="30">
        <v>70.831999999999994</v>
      </c>
    </row>
    <row r="55" spans="2:9" x14ac:dyDescent="0.3">
      <c r="B55" s="28" t="s">
        <v>66</v>
      </c>
      <c r="C55" s="29">
        <v>44937</v>
      </c>
      <c r="D55" s="30">
        <v>181.09</v>
      </c>
      <c r="G55" s="25"/>
      <c r="H55" s="29">
        <v>44937</v>
      </c>
      <c r="I55" s="30">
        <v>66.59</v>
      </c>
    </row>
    <row r="56" spans="2:9" x14ac:dyDescent="0.3">
      <c r="B56" s="28" t="s">
        <v>66</v>
      </c>
      <c r="C56" s="29">
        <v>44938</v>
      </c>
      <c r="D56" s="30">
        <v>183.43</v>
      </c>
      <c r="G56" s="25"/>
      <c r="H56" s="29">
        <v>44938</v>
      </c>
      <c r="I56" s="30">
        <v>68.34</v>
      </c>
    </row>
    <row r="57" spans="2:9" x14ac:dyDescent="0.3">
      <c r="B57" s="28" t="s">
        <v>66</v>
      </c>
      <c r="C57" s="29">
        <v>44939</v>
      </c>
      <c r="D57" s="30">
        <v>184.86</v>
      </c>
      <c r="G57" s="25"/>
      <c r="H57" s="29">
        <v>44939</v>
      </c>
      <c r="I57" s="30">
        <v>66.480000000000018</v>
      </c>
    </row>
    <row r="58" spans="2:9" x14ac:dyDescent="0.3">
      <c r="B58" s="28" t="s">
        <v>66</v>
      </c>
      <c r="C58" s="29">
        <v>44942</v>
      </c>
      <c r="D58" s="30">
        <v>164.14</v>
      </c>
      <c r="G58" s="25"/>
      <c r="H58" s="29">
        <v>44942</v>
      </c>
      <c r="I58" s="30">
        <v>56.713999999999999</v>
      </c>
    </row>
    <row r="59" spans="2:9" x14ac:dyDescent="0.3">
      <c r="B59" s="28" t="s">
        <v>66</v>
      </c>
      <c r="C59" s="29">
        <v>44943</v>
      </c>
      <c r="D59" s="30">
        <v>173.06</v>
      </c>
      <c r="G59" s="25"/>
      <c r="H59" s="29">
        <v>44943</v>
      </c>
      <c r="I59" s="30">
        <v>60.945</v>
      </c>
    </row>
    <row r="60" spans="2:9" x14ac:dyDescent="0.3">
      <c r="B60" s="28" t="s">
        <v>66</v>
      </c>
      <c r="C60" s="29">
        <v>44944</v>
      </c>
      <c r="D60" s="30">
        <v>170.18</v>
      </c>
      <c r="G60" s="25"/>
      <c r="H60" s="29">
        <v>44944</v>
      </c>
      <c r="I60" s="30">
        <v>63.744999999999997</v>
      </c>
    </row>
    <row r="61" spans="2:9" x14ac:dyDescent="0.3">
      <c r="B61" s="28" t="s">
        <v>66</v>
      </c>
      <c r="C61" s="29">
        <v>44945</v>
      </c>
      <c r="D61" s="30">
        <v>165.04</v>
      </c>
      <c r="G61" s="25"/>
      <c r="H61" s="29">
        <v>44945</v>
      </c>
      <c r="I61" s="30">
        <v>62.686000000000007</v>
      </c>
    </row>
    <row r="62" spans="2:9" x14ac:dyDescent="0.3">
      <c r="B62" s="28" t="s">
        <v>66</v>
      </c>
      <c r="C62" s="29">
        <v>44946</v>
      </c>
      <c r="D62" s="30">
        <v>168.07</v>
      </c>
      <c r="G62" s="25"/>
      <c r="H62" s="29">
        <v>44946</v>
      </c>
      <c r="I62" s="30">
        <v>68.606999999999999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700-000000000000}"/>
    <hyperlink ref="H28:I28" r:id="rId2" display="CEGH" xr:uid="{00000000-0004-0000-1700-000001000000}"/>
    <hyperlink ref="B21" r:id="rId3" xr:uid="{00000000-0004-0000-1700-000002000000}"/>
    <hyperlink ref="G21" r:id="rId4" xr:uid="{00000000-0004-0000-1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6:J62"/>
  <sheetViews>
    <sheetView topLeftCell="A13" zoomScale="70" zoomScaleNormal="70" workbookViewId="0">
      <selection activeCell="C30" sqref="C3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Jänner 2023</v>
      </c>
      <c r="C8" s="74"/>
      <c r="D8" s="75"/>
      <c r="G8" s="73" t="str">
        <f ca="1">MID(CELL("dateiname",F1),FIND("]",CELL("dateiname",F1))+1,255)</f>
        <v>Jänner 2023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34.78</v>
      </c>
      <c r="D10" s="12">
        <f>C10*1.2</f>
        <v>41.735999999999997</v>
      </c>
      <c r="E10" s="13"/>
      <c r="F10" s="13"/>
      <c r="G10" s="15" t="s">
        <v>31</v>
      </c>
      <c r="H10" s="41">
        <f>ROUND((($H$30-$H$31)+4.75)/10,2)</f>
        <v>13.56</v>
      </c>
      <c r="I10" s="12">
        <f>H10*1.2</f>
        <v>16.271999999999998</v>
      </c>
    </row>
    <row r="11" spans="2:9" x14ac:dyDescent="0.3">
      <c r="B11" s="16" t="s">
        <v>24</v>
      </c>
      <c r="C11" s="41">
        <f>ROUND(((($C$30-$C$31)*1.1)+9.75)/10,2)</f>
        <v>34.78</v>
      </c>
      <c r="D11" s="12">
        <f t="shared" ref="D11:D13" si="0">C11*1.2</f>
        <v>41.735999999999997</v>
      </c>
      <c r="E11" s="13"/>
      <c r="F11" s="13"/>
      <c r="G11" s="15" t="s">
        <v>30</v>
      </c>
      <c r="H11" s="41">
        <f>ROUND((($H$30-$H$31)+4.75)/10,2)</f>
        <v>13.56</v>
      </c>
      <c r="I11" s="12">
        <f t="shared" ref="I11:I13" si="1">H11*1.2</f>
        <v>16.271999999999998</v>
      </c>
    </row>
    <row r="12" spans="2:9" x14ac:dyDescent="0.3">
      <c r="B12" s="15" t="s">
        <v>25</v>
      </c>
      <c r="C12" s="41">
        <f>ROUND(((($C$30-$C$31)*1.1)+14.75)/10,2)</f>
        <v>35.28</v>
      </c>
      <c r="D12" s="12">
        <f t="shared" si="0"/>
        <v>42.335999999999999</v>
      </c>
      <c r="E12" s="13"/>
      <c r="F12" s="13"/>
      <c r="G12" s="15" t="s">
        <v>29</v>
      </c>
      <c r="H12" s="41">
        <f>ROUND((($H$30-$H$31)+9.75)/10,2)</f>
        <v>14.06</v>
      </c>
      <c r="I12" s="12">
        <f t="shared" si="1"/>
        <v>16.872</v>
      </c>
    </row>
    <row r="13" spans="2:9" x14ac:dyDescent="0.3">
      <c r="B13" s="15" t="s">
        <v>26</v>
      </c>
      <c r="C13" s="41">
        <f>ROUND(((($C$30-$C$31)*1.1)+14.75)/10,2)</f>
        <v>35.28</v>
      </c>
      <c r="D13" s="12">
        <f t="shared" si="0"/>
        <v>42.335999999999999</v>
      </c>
      <c r="E13" s="13"/>
      <c r="F13" s="13"/>
      <c r="G13" s="15" t="s">
        <v>32</v>
      </c>
      <c r="H13" s="41">
        <f>ROUND((($H$30-$H$31)+9.75)/10,2)</f>
        <v>14.06</v>
      </c>
      <c r="I13" s="12">
        <f t="shared" si="1"/>
        <v>16.872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Jänner 2023</v>
      </c>
      <c r="D26" s="52"/>
      <c r="G26" s="18" t="s">
        <v>0</v>
      </c>
      <c r="H26" s="52" t="str">
        <f ca="1">G8</f>
        <v>Jänner 2023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307.35590909090905</v>
      </c>
      <c r="D30" s="10" t="s">
        <v>5</v>
      </c>
      <c r="G30" s="9" t="s">
        <v>8</v>
      </c>
      <c r="H30" s="11">
        <f>I34</f>
        <v>130.89095454545452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Jänner 2023</v>
      </c>
      <c r="H34" s="55"/>
      <c r="I34" s="37">
        <f>AVERAGE(I41:I62)</f>
        <v>130.89095454545452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Jänner 2023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65</v>
      </c>
      <c r="C41" s="26">
        <v>44886</v>
      </c>
      <c r="D41" s="27">
        <v>289.31</v>
      </c>
      <c r="G41" s="25"/>
      <c r="H41" s="26">
        <v>44886</v>
      </c>
      <c r="I41" s="30">
        <v>120.453</v>
      </c>
    </row>
    <row r="42" spans="2:9" x14ac:dyDescent="0.3">
      <c r="B42" s="28" t="s">
        <v>65</v>
      </c>
      <c r="C42" s="29">
        <v>44887</v>
      </c>
      <c r="D42" s="30">
        <v>298.14</v>
      </c>
      <c r="G42" s="25"/>
      <c r="H42" s="29">
        <v>44887</v>
      </c>
      <c r="I42" s="30">
        <v>125.916</v>
      </c>
    </row>
    <row r="43" spans="2:9" x14ac:dyDescent="0.3">
      <c r="B43" s="28" t="s">
        <v>65</v>
      </c>
      <c r="C43" s="29">
        <v>44888</v>
      </c>
      <c r="D43" s="30">
        <v>310.94</v>
      </c>
      <c r="G43" s="25"/>
      <c r="H43" s="29">
        <v>44888</v>
      </c>
      <c r="I43" s="30">
        <v>134.084</v>
      </c>
    </row>
    <row r="44" spans="2:9" x14ac:dyDescent="0.3">
      <c r="B44" s="28" t="s">
        <v>65</v>
      </c>
      <c r="C44" s="29">
        <v>44889</v>
      </c>
      <c r="D44" s="30">
        <v>300.32</v>
      </c>
      <c r="G44" s="25"/>
      <c r="H44" s="29">
        <v>44889</v>
      </c>
      <c r="I44" s="30">
        <v>127.54300000000002</v>
      </c>
    </row>
    <row r="45" spans="2:9" x14ac:dyDescent="0.3">
      <c r="B45" s="28" t="s">
        <v>65</v>
      </c>
      <c r="C45" s="29">
        <v>44890</v>
      </c>
      <c r="D45" s="30">
        <v>307.92</v>
      </c>
      <c r="G45" s="25"/>
      <c r="H45" s="29">
        <v>44890</v>
      </c>
      <c r="I45" s="30">
        <v>127.69</v>
      </c>
    </row>
    <row r="46" spans="2:9" x14ac:dyDescent="0.3">
      <c r="B46" s="28" t="s">
        <v>65</v>
      </c>
      <c r="C46" s="29">
        <v>44893</v>
      </c>
      <c r="D46" s="30">
        <v>292.41000000000003</v>
      </c>
      <c r="G46" s="25"/>
      <c r="H46" s="29">
        <v>44893</v>
      </c>
      <c r="I46" s="30">
        <v>126.027</v>
      </c>
    </row>
    <row r="47" spans="2:9" x14ac:dyDescent="0.3">
      <c r="B47" s="28" t="s">
        <v>65</v>
      </c>
      <c r="C47" s="29">
        <v>44894</v>
      </c>
      <c r="D47" s="30">
        <v>320.49</v>
      </c>
      <c r="G47" s="25"/>
      <c r="H47" s="29">
        <v>44894</v>
      </c>
      <c r="I47" s="30">
        <v>133.93199999999999</v>
      </c>
    </row>
    <row r="48" spans="2:9" x14ac:dyDescent="0.3">
      <c r="B48" s="28" t="s">
        <v>65</v>
      </c>
      <c r="C48" s="29">
        <v>44895</v>
      </c>
      <c r="D48" s="30">
        <v>338.62</v>
      </c>
      <c r="G48" s="25"/>
      <c r="H48" s="29">
        <v>44895</v>
      </c>
      <c r="I48" s="30">
        <v>144.22399999999999</v>
      </c>
    </row>
    <row r="49" spans="2:9" x14ac:dyDescent="0.3">
      <c r="B49" s="28" t="s">
        <v>65</v>
      </c>
      <c r="C49" s="29">
        <v>44896</v>
      </c>
      <c r="D49" s="30">
        <v>325.33999999999997</v>
      </c>
      <c r="G49" s="25"/>
      <c r="H49" s="29">
        <v>44896</v>
      </c>
      <c r="I49" s="30">
        <v>138.59399999999999</v>
      </c>
    </row>
    <row r="50" spans="2:9" x14ac:dyDescent="0.3">
      <c r="B50" s="28" t="s">
        <v>65</v>
      </c>
      <c r="C50" s="29">
        <v>44897</v>
      </c>
      <c r="D50" s="30">
        <v>308.58999999999997</v>
      </c>
      <c r="G50" s="25"/>
      <c r="H50" s="29">
        <v>44897</v>
      </c>
      <c r="I50" s="30">
        <v>133.22999999999999</v>
      </c>
    </row>
    <row r="51" spans="2:9" x14ac:dyDescent="0.3">
      <c r="B51" s="28" t="s">
        <v>65</v>
      </c>
      <c r="C51" s="29">
        <v>44900</v>
      </c>
      <c r="D51" s="30">
        <v>311.22000000000003</v>
      </c>
      <c r="G51" s="25"/>
      <c r="H51" s="29">
        <v>44900</v>
      </c>
      <c r="I51" s="30">
        <v>133.36699999999999</v>
      </c>
    </row>
    <row r="52" spans="2:9" x14ac:dyDescent="0.3">
      <c r="B52" s="28" t="s">
        <v>65</v>
      </c>
      <c r="C52" s="29">
        <v>44901</v>
      </c>
      <c r="D52" s="30">
        <v>324.14</v>
      </c>
      <c r="G52" s="25"/>
      <c r="H52" s="29">
        <v>44901</v>
      </c>
      <c r="I52" s="30">
        <v>137.83099999999999</v>
      </c>
    </row>
    <row r="53" spans="2:9" x14ac:dyDescent="0.3">
      <c r="B53" s="28" t="s">
        <v>65</v>
      </c>
      <c r="C53" s="29">
        <v>44902</v>
      </c>
      <c r="D53" s="30">
        <v>333.76</v>
      </c>
      <c r="G53" s="25"/>
      <c r="H53" s="29">
        <v>44902</v>
      </c>
      <c r="I53" s="30">
        <v>148.45400000000001</v>
      </c>
    </row>
    <row r="54" spans="2:9" x14ac:dyDescent="0.3">
      <c r="B54" s="28" t="s">
        <v>65</v>
      </c>
      <c r="C54" s="29">
        <v>44903</v>
      </c>
      <c r="D54" s="30">
        <v>331.34</v>
      </c>
      <c r="G54" s="25"/>
      <c r="H54" s="29">
        <v>44903</v>
      </c>
      <c r="I54" s="30">
        <v>139.04</v>
      </c>
    </row>
    <row r="55" spans="2:9" x14ac:dyDescent="0.3">
      <c r="B55" s="28" t="s">
        <v>65</v>
      </c>
      <c r="C55" s="29">
        <v>44904</v>
      </c>
      <c r="D55" s="30">
        <v>334.57</v>
      </c>
      <c r="G55" s="25"/>
      <c r="H55" s="29">
        <v>44904</v>
      </c>
      <c r="I55" s="30">
        <v>138.44</v>
      </c>
    </row>
    <row r="56" spans="2:9" x14ac:dyDescent="0.3">
      <c r="B56" s="28" t="s">
        <v>65</v>
      </c>
      <c r="C56" s="29">
        <v>44907</v>
      </c>
      <c r="D56" s="30">
        <v>306.04000000000002</v>
      </c>
      <c r="G56" s="25"/>
      <c r="H56" s="29">
        <v>44907</v>
      </c>
      <c r="I56" s="30">
        <v>136.352</v>
      </c>
    </row>
    <row r="57" spans="2:9" x14ac:dyDescent="0.3">
      <c r="B57" s="28" t="s">
        <v>65</v>
      </c>
      <c r="C57" s="29">
        <v>44908</v>
      </c>
      <c r="D57" s="30">
        <v>297.95</v>
      </c>
      <c r="G57" s="25"/>
      <c r="H57" s="29">
        <v>44908</v>
      </c>
      <c r="I57" s="30">
        <v>137.01499999999999</v>
      </c>
    </row>
    <row r="58" spans="2:9" x14ac:dyDescent="0.3">
      <c r="B58" s="28" t="s">
        <v>65</v>
      </c>
      <c r="C58" s="29">
        <v>44909</v>
      </c>
      <c r="D58" s="30">
        <v>290.22000000000003</v>
      </c>
      <c r="G58" s="25"/>
      <c r="H58" s="29">
        <v>44909</v>
      </c>
      <c r="I58" s="30">
        <v>131.5</v>
      </c>
    </row>
    <row r="59" spans="2:9" x14ac:dyDescent="0.3">
      <c r="B59" s="28" t="s">
        <v>65</v>
      </c>
      <c r="C59" s="29">
        <v>44910</v>
      </c>
      <c r="D59" s="30">
        <v>293.69</v>
      </c>
      <c r="G59" s="25"/>
      <c r="H59" s="29">
        <v>44910</v>
      </c>
      <c r="I59" s="30">
        <v>134.76300000000003</v>
      </c>
    </row>
    <row r="60" spans="2:9" x14ac:dyDescent="0.3">
      <c r="B60" s="28" t="s">
        <v>65</v>
      </c>
      <c r="C60" s="29">
        <v>44911</v>
      </c>
      <c r="D60" s="30">
        <v>278.62</v>
      </c>
      <c r="G60" s="25"/>
      <c r="H60" s="29">
        <v>44911</v>
      </c>
      <c r="I60" s="30">
        <v>116.08</v>
      </c>
    </row>
    <row r="61" spans="2:9" x14ac:dyDescent="0.3">
      <c r="B61" s="28" t="s">
        <v>65</v>
      </c>
      <c r="C61" s="29">
        <v>44914</v>
      </c>
      <c r="D61" s="30">
        <v>284.76</v>
      </c>
      <c r="G61" s="25"/>
      <c r="H61" s="29">
        <v>44914</v>
      </c>
      <c r="I61" s="30">
        <v>109.20399999999999</v>
      </c>
    </row>
    <row r="62" spans="2:9" x14ac:dyDescent="0.3">
      <c r="B62" s="28" t="s">
        <v>65</v>
      </c>
      <c r="C62" s="29">
        <v>44915</v>
      </c>
      <c r="D62" s="30">
        <v>283.44</v>
      </c>
      <c r="G62" s="25"/>
      <c r="H62" s="29">
        <v>44915</v>
      </c>
      <c r="I62" s="30">
        <v>105.86199999999999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800-000000000000}"/>
    <hyperlink ref="H28:I28" r:id="rId2" display="CEGH" xr:uid="{00000000-0004-0000-1800-000001000000}"/>
    <hyperlink ref="B21" r:id="rId3" xr:uid="{00000000-0004-0000-1800-000002000000}"/>
    <hyperlink ref="G21" r:id="rId4" xr:uid="{00000000-0004-0000-1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6:J61"/>
  <sheetViews>
    <sheetView topLeftCell="A13" zoomScale="70" zoomScaleNormal="70" workbookViewId="0">
      <selection activeCell="I41" sqref="I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Dezember 2022</v>
      </c>
      <c r="C8" s="74"/>
      <c r="D8" s="75"/>
      <c r="G8" s="73" t="str">
        <f ca="1">MID(CELL("dateiname",F1),FIND("]",CELL("dateiname",F1))+1,255)</f>
        <v>Dezember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35.36</v>
      </c>
      <c r="D10" s="12">
        <f>C10*1.2</f>
        <v>42.431999999999995</v>
      </c>
      <c r="E10" s="13"/>
      <c r="F10" s="13"/>
      <c r="G10" s="15" t="s">
        <v>31</v>
      </c>
      <c r="H10" s="41">
        <f>ROUND((($H$30-$H$31)+4.75)/10,2)</f>
        <v>12.65</v>
      </c>
      <c r="I10" s="12">
        <f>H10*1.2</f>
        <v>15.18</v>
      </c>
    </row>
    <row r="11" spans="2:9" x14ac:dyDescent="0.3">
      <c r="B11" s="16" t="s">
        <v>24</v>
      </c>
      <c r="C11" s="41">
        <f>ROUND(((($C$30-$C$31)*1.1)+9.75)/10,2)</f>
        <v>35.36</v>
      </c>
      <c r="D11" s="12">
        <f t="shared" ref="D11:D13" si="0">C11*1.2</f>
        <v>42.431999999999995</v>
      </c>
      <c r="E11" s="13"/>
      <c r="F11" s="13"/>
      <c r="G11" s="15" t="s">
        <v>30</v>
      </c>
      <c r="H11" s="41">
        <f>ROUND((($H$30-$H$31)+4.75)/10,2)</f>
        <v>12.65</v>
      </c>
      <c r="I11" s="12">
        <f t="shared" ref="I11:I13" si="1">H11*1.2</f>
        <v>15.18</v>
      </c>
    </row>
    <row r="12" spans="2:9" x14ac:dyDescent="0.3">
      <c r="B12" s="15" t="s">
        <v>25</v>
      </c>
      <c r="C12" s="41">
        <f>ROUND(((($C$30-$C$31)*1.1)+14.75)/10,2)</f>
        <v>35.86</v>
      </c>
      <c r="D12" s="12">
        <f t="shared" si="0"/>
        <v>43.031999999999996</v>
      </c>
      <c r="E12" s="13"/>
      <c r="F12" s="13"/>
      <c r="G12" s="15" t="s">
        <v>29</v>
      </c>
      <c r="H12" s="41">
        <f>ROUND((($H$30-$H$31)+9.75)/10,2)</f>
        <v>13.15</v>
      </c>
      <c r="I12" s="12">
        <f t="shared" si="1"/>
        <v>15.78</v>
      </c>
    </row>
    <row r="13" spans="2:9" x14ac:dyDescent="0.3">
      <c r="B13" s="15" t="s">
        <v>26</v>
      </c>
      <c r="C13" s="41">
        <f>ROUND(((($C$30-$C$31)*1.1)+14.75)/10,2)</f>
        <v>35.86</v>
      </c>
      <c r="D13" s="12">
        <f t="shared" si="0"/>
        <v>43.031999999999996</v>
      </c>
      <c r="E13" s="13"/>
      <c r="F13" s="13"/>
      <c r="G13" s="15" t="s">
        <v>32</v>
      </c>
      <c r="H13" s="41">
        <f>ROUND((($H$30-$H$31)+9.75)/10,2)</f>
        <v>13.15</v>
      </c>
      <c r="I13" s="12">
        <f t="shared" si="1"/>
        <v>15.78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Dezember 2022</v>
      </c>
      <c r="D26" s="52"/>
      <c r="G26" s="18" t="s">
        <v>0</v>
      </c>
      <c r="H26" s="52" t="str">
        <f ca="1">G8</f>
        <v>Dezember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312.57333333333327</v>
      </c>
      <c r="D30" s="10" t="s">
        <v>5</v>
      </c>
      <c r="G30" s="9" t="s">
        <v>8</v>
      </c>
      <c r="H30" s="11">
        <f>I34</f>
        <v>121.79457142857146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Dezember 2022</v>
      </c>
      <c r="H34" s="55"/>
      <c r="I34" s="37">
        <f>AVERAGE(I41:I61)</f>
        <v>121.79457142857146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Dezember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65</v>
      </c>
      <c r="C41" s="26">
        <v>44855</v>
      </c>
      <c r="D41" s="27">
        <v>361.3</v>
      </c>
      <c r="G41" s="25"/>
      <c r="H41" s="26">
        <v>44855</v>
      </c>
      <c r="I41" s="42">
        <v>144.05099999999999</v>
      </c>
    </row>
    <row r="42" spans="2:9" x14ac:dyDescent="0.3">
      <c r="B42" s="28" t="s">
        <v>65</v>
      </c>
      <c r="C42" s="29">
        <v>44858</v>
      </c>
      <c r="D42" s="30">
        <v>342.98</v>
      </c>
      <c r="G42" s="25"/>
      <c r="H42" s="26">
        <v>44858</v>
      </c>
      <c r="I42" s="42">
        <v>134.72999999999999</v>
      </c>
    </row>
    <row r="43" spans="2:9" x14ac:dyDescent="0.3">
      <c r="B43" s="28" t="s">
        <v>65</v>
      </c>
      <c r="C43" s="29">
        <v>44859</v>
      </c>
      <c r="D43" s="30">
        <v>341.32</v>
      </c>
      <c r="G43" s="25"/>
      <c r="H43" s="26">
        <v>44859</v>
      </c>
      <c r="I43" s="42">
        <v>133.44</v>
      </c>
    </row>
    <row r="44" spans="2:9" x14ac:dyDescent="0.3">
      <c r="B44" s="28" t="s">
        <v>65</v>
      </c>
      <c r="C44" s="29">
        <v>44860</v>
      </c>
      <c r="D44" s="30">
        <v>344.02</v>
      </c>
      <c r="G44" s="25"/>
      <c r="H44" s="26">
        <v>44860</v>
      </c>
      <c r="I44" s="42">
        <v>133.07</v>
      </c>
    </row>
    <row r="45" spans="2:9" x14ac:dyDescent="0.3">
      <c r="B45" s="28" t="s">
        <v>65</v>
      </c>
      <c r="C45" s="29">
        <v>44861</v>
      </c>
      <c r="D45" s="30">
        <v>365.81</v>
      </c>
      <c r="G45" s="25"/>
      <c r="H45" s="26">
        <v>44861</v>
      </c>
      <c r="I45" s="42">
        <v>136.47</v>
      </c>
    </row>
    <row r="46" spans="2:9" x14ac:dyDescent="0.3">
      <c r="B46" s="28" t="s">
        <v>65</v>
      </c>
      <c r="C46" s="29">
        <v>44862</v>
      </c>
      <c r="D46" s="30">
        <v>390.72</v>
      </c>
      <c r="G46" s="25"/>
      <c r="H46" s="26">
        <v>44862</v>
      </c>
      <c r="I46" s="42">
        <v>140.19999999999999</v>
      </c>
    </row>
    <row r="47" spans="2:9" x14ac:dyDescent="0.3">
      <c r="B47" s="28" t="s">
        <v>65</v>
      </c>
      <c r="C47" s="29">
        <v>44865</v>
      </c>
      <c r="D47" s="30">
        <v>335.55</v>
      </c>
      <c r="G47" s="25"/>
      <c r="H47" s="26">
        <v>44865</v>
      </c>
      <c r="I47" s="42">
        <v>123.35</v>
      </c>
    </row>
    <row r="48" spans="2:9" x14ac:dyDescent="0.3">
      <c r="B48" s="28" t="s">
        <v>65</v>
      </c>
      <c r="C48" s="29">
        <v>44866</v>
      </c>
      <c r="D48" s="30">
        <v>320.08999999999997</v>
      </c>
      <c r="G48" s="25"/>
      <c r="H48" s="26">
        <v>44866</v>
      </c>
      <c r="I48" s="42">
        <v>116.71</v>
      </c>
    </row>
    <row r="49" spans="2:9" x14ac:dyDescent="0.3">
      <c r="B49" s="28" t="s">
        <v>65</v>
      </c>
      <c r="C49" s="29">
        <v>44867</v>
      </c>
      <c r="D49" s="30">
        <v>325.92</v>
      </c>
      <c r="G49" s="25"/>
      <c r="H49" s="26">
        <v>44867</v>
      </c>
      <c r="I49" s="42">
        <v>126.97</v>
      </c>
    </row>
    <row r="50" spans="2:9" x14ac:dyDescent="0.3">
      <c r="B50" s="28" t="s">
        <v>65</v>
      </c>
      <c r="C50" s="29">
        <v>44868</v>
      </c>
      <c r="D50" s="30">
        <v>324.85000000000002</v>
      </c>
      <c r="G50" s="25"/>
      <c r="H50" s="26">
        <v>44868</v>
      </c>
      <c r="I50" s="42">
        <v>126.863</v>
      </c>
    </row>
    <row r="51" spans="2:9" x14ac:dyDescent="0.3">
      <c r="B51" s="28" t="s">
        <v>65</v>
      </c>
      <c r="C51" s="29">
        <v>44869</v>
      </c>
      <c r="D51" s="30">
        <v>311.45999999999998</v>
      </c>
      <c r="G51" s="25"/>
      <c r="H51" s="26">
        <v>44869</v>
      </c>
      <c r="I51" s="42">
        <v>115.01</v>
      </c>
    </row>
    <row r="52" spans="2:9" x14ac:dyDescent="0.3">
      <c r="B52" s="28" t="s">
        <v>65</v>
      </c>
      <c r="C52" s="29">
        <v>44872</v>
      </c>
      <c r="D52" s="30">
        <v>290.35000000000002</v>
      </c>
      <c r="G52" s="25"/>
      <c r="H52" s="26">
        <v>44872</v>
      </c>
      <c r="I52" s="42">
        <v>108.917</v>
      </c>
    </row>
    <row r="53" spans="2:9" x14ac:dyDescent="0.3">
      <c r="B53" s="28" t="s">
        <v>65</v>
      </c>
      <c r="C53" s="29">
        <v>44873</v>
      </c>
      <c r="D53" s="30">
        <v>301.57</v>
      </c>
      <c r="G53" s="25"/>
      <c r="H53" s="26">
        <v>44873</v>
      </c>
      <c r="I53" s="42">
        <v>116.94300000000001</v>
      </c>
    </row>
    <row r="54" spans="2:9" x14ac:dyDescent="0.3">
      <c r="B54" s="28" t="s">
        <v>65</v>
      </c>
      <c r="C54" s="29">
        <v>44874</v>
      </c>
      <c r="D54" s="30">
        <v>297</v>
      </c>
      <c r="G54" s="25"/>
      <c r="H54" s="26">
        <v>44874</v>
      </c>
      <c r="I54" s="42">
        <v>112.803</v>
      </c>
    </row>
    <row r="55" spans="2:9" x14ac:dyDescent="0.3">
      <c r="B55" s="28" t="s">
        <v>65</v>
      </c>
      <c r="C55" s="29">
        <v>44875</v>
      </c>
      <c r="D55" s="30">
        <v>291.5</v>
      </c>
      <c r="G55" s="25"/>
      <c r="H55" s="26">
        <v>44875</v>
      </c>
      <c r="I55" s="42">
        <v>113.19</v>
      </c>
    </row>
    <row r="56" spans="2:9" x14ac:dyDescent="0.3">
      <c r="B56" s="28" t="s">
        <v>65</v>
      </c>
      <c r="C56" s="29">
        <v>44876</v>
      </c>
      <c r="D56" s="30">
        <v>258.5</v>
      </c>
      <c r="G56" s="25"/>
      <c r="H56" s="26">
        <v>44876</v>
      </c>
      <c r="I56" s="42">
        <v>97.924000000000007</v>
      </c>
    </row>
    <row r="57" spans="2:9" x14ac:dyDescent="0.3">
      <c r="B57" s="28" t="s">
        <v>65</v>
      </c>
      <c r="C57" s="29">
        <v>44879</v>
      </c>
      <c r="D57" s="30">
        <v>270.63</v>
      </c>
      <c r="G57" s="25"/>
      <c r="H57" s="26">
        <v>44879</v>
      </c>
      <c r="I57" s="42">
        <v>113.44499999999999</v>
      </c>
    </row>
    <row r="58" spans="2:9" x14ac:dyDescent="0.3">
      <c r="B58" s="28" t="s">
        <v>65</v>
      </c>
      <c r="C58" s="29">
        <v>44880</v>
      </c>
      <c r="D58" s="30">
        <v>290.37</v>
      </c>
      <c r="G58" s="25"/>
      <c r="H58" s="26">
        <v>44880</v>
      </c>
      <c r="I58" s="42">
        <v>122.9</v>
      </c>
    </row>
    <row r="59" spans="2:9" x14ac:dyDescent="0.3">
      <c r="B59" s="28" t="s">
        <v>65</v>
      </c>
      <c r="C59" s="29">
        <v>44881</v>
      </c>
      <c r="D59" s="30">
        <v>272.54000000000002</v>
      </c>
      <c r="G59" s="25"/>
      <c r="H59" s="26">
        <v>44881</v>
      </c>
      <c r="I59" s="42">
        <v>113.86</v>
      </c>
    </row>
    <row r="60" spans="2:9" x14ac:dyDescent="0.3">
      <c r="B60" s="28" t="s">
        <v>65</v>
      </c>
      <c r="C60" s="29">
        <v>44882</v>
      </c>
      <c r="D60" s="30">
        <v>265.45</v>
      </c>
      <c r="G60" s="25"/>
      <c r="H60" s="26">
        <v>44882</v>
      </c>
      <c r="I60" s="42">
        <v>111.791</v>
      </c>
    </row>
    <row r="61" spans="2:9" x14ac:dyDescent="0.3">
      <c r="B61" s="28" t="s">
        <v>65</v>
      </c>
      <c r="C61" s="29">
        <v>44883</v>
      </c>
      <c r="D61" s="30">
        <v>262.11</v>
      </c>
      <c r="G61" s="25"/>
      <c r="H61" s="26">
        <v>44883</v>
      </c>
      <c r="I61" s="42">
        <v>115.04900000000001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900-000000000000}"/>
    <hyperlink ref="H28:I28" r:id="rId2" display="CEGH" xr:uid="{00000000-0004-0000-1900-000001000000}"/>
    <hyperlink ref="B21" r:id="rId3" xr:uid="{00000000-0004-0000-1900-000002000000}"/>
    <hyperlink ref="G21" r:id="rId4" xr:uid="{00000000-0004-0000-1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6:J62"/>
  <sheetViews>
    <sheetView topLeftCell="A16" zoomScale="70" zoomScaleNormal="70" workbookViewId="0">
      <selection activeCell="I35" sqref="I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November 2022</v>
      </c>
      <c r="C8" s="74"/>
      <c r="D8" s="75"/>
      <c r="G8" s="73" t="str">
        <f ca="1">MID(CELL("dateiname",F1),FIND("]",CELL("dateiname",F1))+1,255)</f>
        <v>November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48.74</v>
      </c>
      <c r="D10" s="12">
        <f>C10*1.2</f>
        <v>58.488</v>
      </c>
      <c r="E10" s="13"/>
      <c r="F10" s="13"/>
      <c r="G10" s="15" t="s">
        <v>31</v>
      </c>
      <c r="H10" s="41">
        <f>ROUND((($H$30-$H$31)+4.75)/10,2)</f>
        <v>17.23</v>
      </c>
      <c r="I10" s="12">
        <f>H10*1.2</f>
        <v>20.675999999999998</v>
      </c>
    </row>
    <row r="11" spans="2:9" x14ac:dyDescent="0.3">
      <c r="B11" s="16" t="s">
        <v>24</v>
      </c>
      <c r="C11" s="41">
        <f>ROUND(((($C$30-$C$31)*1.1)+9.75)/10,2)</f>
        <v>48.74</v>
      </c>
      <c r="D11" s="12">
        <f t="shared" ref="D11:D13" si="0">C11*1.2</f>
        <v>58.488</v>
      </c>
      <c r="E11" s="13"/>
      <c r="F11" s="13"/>
      <c r="G11" s="15" t="s">
        <v>30</v>
      </c>
      <c r="H11" s="41">
        <f>ROUND((($H$30-$H$31)+4.75)/10,2)</f>
        <v>17.23</v>
      </c>
      <c r="I11" s="12">
        <f t="shared" ref="I11:I13" si="1">H11*1.2</f>
        <v>20.675999999999998</v>
      </c>
    </row>
    <row r="12" spans="2:9" x14ac:dyDescent="0.3">
      <c r="B12" s="15" t="s">
        <v>25</v>
      </c>
      <c r="C12" s="41">
        <f>ROUND(((($C$30-$C$31)*1.1)+14.75)/10,2)</f>
        <v>49.24</v>
      </c>
      <c r="D12" s="12">
        <f t="shared" si="0"/>
        <v>59.088000000000001</v>
      </c>
      <c r="E12" s="13"/>
      <c r="F12" s="13"/>
      <c r="G12" s="15" t="s">
        <v>29</v>
      </c>
      <c r="H12" s="41">
        <f>ROUND((($H$30-$H$31)+9.75)/10,2)</f>
        <v>17.73</v>
      </c>
      <c r="I12" s="12">
        <f t="shared" si="1"/>
        <v>21.276</v>
      </c>
    </row>
    <row r="13" spans="2:9" x14ac:dyDescent="0.3">
      <c r="B13" s="15" t="s">
        <v>26</v>
      </c>
      <c r="C13" s="41">
        <f>ROUND(((($C$30-$C$31)*1.1)+14.75)/10,2)</f>
        <v>49.24</v>
      </c>
      <c r="D13" s="12">
        <f t="shared" si="0"/>
        <v>59.088000000000001</v>
      </c>
      <c r="E13" s="13"/>
      <c r="F13" s="13"/>
      <c r="G13" s="15" t="s">
        <v>32</v>
      </c>
      <c r="H13" s="41">
        <f>ROUND((($H$30-$H$31)+9.75)/10,2)</f>
        <v>17.73</v>
      </c>
      <c r="I13" s="12">
        <f t="shared" si="1"/>
        <v>21.276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November 2022</v>
      </c>
      <c r="D26" s="52"/>
      <c r="G26" s="18" t="s">
        <v>0</v>
      </c>
      <c r="H26" s="52" t="str">
        <f ca="1">G8</f>
        <v>November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434.26818181818186</v>
      </c>
      <c r="D30" s="10" t="s">
        <v>5</v>
      </c>
      <c r="G30" s="9" t="s">
        <v>8</v>
      </c>
      <c r="H30" s="11">
        <f>I34</f>
        <v>167.50031818181813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November 2022</v>
      </c>
      <c r="H34" s="55"/>
      <c r="I34" s="37">
        <f>AVERAGE(I41:I62)</f>
        <v>167.50031818181813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November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64</v>
      </c>
      <c r="C41" s="26">
        <v>44825</v>
      </c>
      <c r="D41" s="27">
        <v>583.04</v>
      </c>
      <c r="G41" s="25"/>
      <c r="H41" s="26">
        <v>44825</v>
      </c>
      <c r="I41" s="42">
        <v>205.892</v>
      </c>
    </row>
    <row r="42" spans="2:9" x14ac:dyDescent="0.3">
      <c r="B42" s="28" t="s">
        <v>64</v>
      </c>
      <c r="C42" s="29">
        <v>44826</v>
      </c>
      <c r="D42" s="30">
        <v>576.89</v>
      </c>
      <c r="G42" s="25"/>
      <c r="H42" s="26">
        <v>44826</v>
      </c>
      <c r="I42" s="42">
        <v>203.809</v>
      </c>
    </row>
    <row r="43" spans="2:9" x14ac:dyDescent="0.3">
      <c r="B43" s="28" t="s">
        <v>64</v>
      </c>
      <c r="C43" s="29">
        <v>44827</v>
      </c>
      <c r="D43" s="30">
        <v>551.41999999999996</v>
      </c>
      <c r="G43" s="25"/>
      <c r="H43" s="26">
        <v>44827</v>
      </c>
      <c r="I43" s="42">
        <v>203.608</v>
      </c>
    </row>
    <row r="44" spans="2:9" x14ac:dyDescent="0.3">
      <c r="B44" s="28" t="s">
        <v>64</v>
      </c>
      <c r="C44" s="29">
        <v>44830</v>
      </c>
      <c r="D44" s="30">
        <v>526.16</v>
      </c>
      <c r="G44" s="25"/>
      <c r="H44" s="26">
        <v>44830</v>
      </c>
      <c r="I44" s="42">
        <v>194.07900000000001</v>
      </c>
    </row>
    <row r="45" spans="2:9" x14ac:dyDescent="0.3">
      <c r="B45" s="28" t="s">
        <v>64</v>
      </c>
      <c r="C45" s="29">
        <v>44831</v>
      </c>
      <c r="D45" s="30">
        <v>526.80999999999995</v>
      </c>
      <c r="G45" s="25"/>
      <c r="H45" s="26">
        <v>44831</v>
      </c>
      <c r="I45" s="42">
        <v>203.548</v>
      </c>
    </row>
    <row r="46" spans="2:9" x14ac:dyDescent="0.3">
      <c r="B46" s="28" t="s">
        <v>64</v>
      </c>
      <c r="C46" s="29">
        <v>44832</v>
      </c>
      <c r="D46" s="30">
        <v>550.29999999999995</v>
      </c>
      <c r="G46" s="25"/>
      <c r="H46" s="26">
        <v>44832</v>
      </c>
      <c r="I46" s="42">
        <v>220.83600000000001</v>
      </c>
    </row>
    <row r="47" spans="2:9" x14ac:dyDescent="0.3">
      <c r="B47" s="28" t="s">
        <v>64</v>
      </c>
      <c r="C47" s="29">
        <v>44833</v>
      </c>
      <c r="D47" s="30">
        <v>496.95</v>
      </c>
      <c r="G47" s="25"/>
      <c r="H47" s="26">
        <v>44833</v>
      </c>
      <c r="I47" s="42">
        <v>202.84700000000001</v>
      </c>
    </row>
    <row r="48" spans="2:9" x14ac:dyDescent="0.3">
      <c r="B48" s="28" t="s">
        <v>64</v>
      </c>
      <c r="C48" s="29">
        <v>44834</v>
      </c>
      <c r="D48" s="30">
        <v>473.89</v>
      </c>
      <c r="G48" s="25"/>
      <c r="H48" s="26">
        <v>44834</v>
      </c>
      <c r="I48" s="42">
        <v>188.6</v>
      </c>
    </row>
    <row r="49" spans="2:9" x14ac:dyDescent="0.3">
      <c r="B49" s="28" t="s">
        <v>64</v>
      </c>
      <c r="C49" s="29">
        <v>44837</v>
      </c>
      <c r="D49" s="30">
        <v>434.94</v>
      </c>
      <c r="G49" s="25"/>
      <c r="H49" s="26">
        <v>44837</v>
      </c>
      <c r="I49" s="42">
        <v>167.38800000000001</v>
      </c>
    </row>
    <row r="50" spans="2:9" x14ac:dyDescent="0.3">
      <c r="B50" s="28" t="s">
        <v>64</v>
      </c>
      <c r="C50" s="29">
        <v>44838</v>
      </c>
      <c r="D50" s="30">
        <v>414.71</v>
      </c>
      <c r="G50" s="25"/>
      <c r="H50" s="26">
        <v>44838</v>
      </c>
      <c r="I50" s="42">
        <v>159.78299999999999</v>
      </c>
    </row>
    <row r="51" spans="2:9" x14ac:dyDescent="0.3">
      <c r="B51" s="28" t="s">
        <v>64</v>
      </c>
      <c r="C51" s="29">
        <v>44839</v>
      </c>
      <c r="D51" s="30">
        <v>432.49</v>
      </c>
      <c r="G51" s="25"/>
      <c r="H51" s="26">
        <v>44839</v>
      </c>
      <c r="I51" s="42">
        <v>172.44</v>
      </c>
    </row>
    <row r="52" spans="2:9" x14ac:dyDescent="0.3">
      <c r="B52" s="28" t="s">
        <v>64</v>
      </c>
      <c r="C52" s="29">
        <v>44840</v>
      </c>
      <c r="D52" s="30">
        <v>427.72</v>
      </c>
      <c r="G52" s="25"/>
      <c r="H52" s="26">
        <v>44840</v>
      </c>
      <c r="I52" s="42">
        <v>172</v>
      </c>
    </row>
    <row r="53" spans="2:9" x14ac:dyDescent="0.3">
      <c r="B53" s="28" t="s">
        <v>64</v>
      </c>
      <c r="C53" s="29">
        <v>44841</v>
      </c>
      <c r="D53" s="30">
        <v>398.55</v>
      </c>
      <c r="G53" s="25"/>
      <c r="H53" s="26">
        <v>44841</v>
      </c>
      <c r="I53" s="42">
        <v>154.756</v>
      </c>
    </row>
    <row r="54" spans="2:9" x14ac:dyDescent="0.3">
      <c r="B54" s="28" t="s">
        <v>64</v>
      </c>
      <c r="C54" s="29">
        <v>44844</v>
      </c>
      <c r="D54" s="30">
        <v>384.89</v>
      </c>
      <c r="G54" s="25"/>
      <c r="H54" s="26">
        <v>44844</v>
      </c>
      <c r="I54" s="42">
        <v>152.53200000000001</v>
      </c>
    </row>
    <row r="55" spans="2:9" x14ac:dyDescent="0.3">
      <c r="B55" s="28" t="s">
        <v>64</v>
      </c>
      <c r="C55" s="29">
        <v>44845</v>
      </c>
      <c r="D55" s="30">
        <v>385.31</v>
      </c>
      <c r="G55" s="25"/>
      <c r="H55" s="26">
        <v>44845</v>
      </c>
      <c r="I55" s="42">
        <v>154.85</v>
      </c>
    </row>
    <row r="56" spans="2:9" x14ac:dyDescent="0.3">
      <c r="B56" s="28" t="s">
        <v>64</v>
      </c>
      <c r="C56" s="29">
        <v>44846</v>
      </c>
      <c r="D56" s="30">
        <v>381.97</v>
      </c>
      <c r="G56" s="25"/>
      <c r="H56" s="26">
        <v>44846</v>
      </c>
      <c r="I56" s="42">
        <v>158.96100000000001</v>
      </c>
    </row>
    <row r="57" spans="2:9" x14ac:dyDescent="0.3">
      <c r="B57" s="28" t="s">
        <v>64</v>
      </c>
      <c r="C57" s="29">
        <v>44847</v>
      </c>
      <c r="D57" s="30">
        <v>376.13</v>
      </c>
      <c r="G57" s="25"/>
      <c r="H57" s="26">
        <v>44847</v>
      </c>
      <c r="I57" s="42">
        <v>151.22999999999999</v>
      </c>
    </row>
    <row r="58" spans="2:9" x14ac:dyDescent="0.3">
      <c r="B58" s="28" t="s">
        <v>64</v>
      </c>
      <c r="C58" s="29">
        <v>44848</v>
      </c>
      <c r="D58" s="30">
        <v>364.82</v>
      </c>
      <c r="G58" s="25"/>
      <c r="H58" s="26">
        <v>44848</v>
      </c>
      <c r="I58" s="42">
        <v>139.85</v>
      </c>
    </row>
    <row r="59" spans="2:9" x14ac:dyDescent="0.3">
      <c r="B59" s="28" t="s">
        <v>64</v>
      </c>
      <c r="C59" s="29">
        <v>44851</v>
      </c>
      <c r="D59" s="30">
        <v>330.76</v>
      </c>
      <c r="G59" s="25"/>
      <c r="H59" s="26">
        <v>44851</v>
      </c>
      <c r="I59" s="42">
        <v>125.76399999999998</v>
      </c>
    </row>
    <row r="60" spans="2:9" x14ac:dyDescent="0.3">
      <c r="B60" s="28" t="s">
        <v>64</v>
      </c>
      <c r="C60" s="29">
        <v>44852</v>
      </c>
      <c r="D60" s="30">
        <v>306.14</v>
      </c>
      <c r="G60" s="25"/>
      <c r="H60" s="26">
        <v>44852</v>
      </c>
      <c r="I60" s="42">
        <v>112.536</v>
      </c>
    </row>
    <row r="61" spans="2:9" x14ac:dyDescent="0.3">
      <c r="B61" s="28" t="s">
        <v>64</v>
      </c>
      <c r="C61" s="29">
        <v>44853</v>
      </c>
      <c r="D61" s="30">
        <v>305.91000000000003</v>
      </c>
      <c r="G61" s="25"/>
      <c r="H61" s="26">
        <v>44853</v>
      </c>
      <c r="I61" s="42">
        <v>111.97</v>
      </c>
    </row>
    <row r="62" spans="2:9" x14ac:dyDescent="0.3">
      <c r="B62" s="28" t="s">
        <v>64</v>
      </c>
      <c r="C62" s="29">
        <v>44854</v>
      </c>
      <c r="D62" s="30">
        <v>324.10000000000002</v>
      </c>
      <c r="G62" s="25"/>
      <c r="H62" s="26">
        <v>44854</v>
      </c>
      <c r="I62" s="42">
        <v>127.72800000000001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A00-000000000000}"/>
    <hyperlink ref="H28:I28" r:id="rId2" display="CEGH" xr:uid="{00000000-0004-0000-1A00-000001000000}"/>
    <hyperlink ref="B21" r:id="rId3" xr:uid="{00000000-0004-0000-1A00-000002000000}"/>
    <hyperlink ref="G21" r:id="rId4" xr:uid="{00000000-0004-0000-1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6:J62"/>
  <sheetViews>
    <sheetView zoomScale="70" zoomScaleNormal="70" workbookViewId="0">
      <selection activeCell="L40" sqref="L4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Oktober 2022</v>
      </c>
      <c r="C8" s="74"/>
      <c r="D8" s="75"/>
      <c r="G8" s="73" t="str">
        <f ca="1">MID(CELL("dateiname",F1),FIND("]",CELL("dateiname",F1))+1,255)</f>
        <v>Oktober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60.91</v>
      </c>
      <c r="D10" s="12">
        <f>C10*1.2</f>
        <v>73.091999999999999</v>
      </c>
      <c r="E10" s="13"/>
      <c r="F10" s="13"/>
      <c r="G10" s="15" t="s">
        <v>31</v>
      </c>
      <c r="H10" s="41">
        <f>ROUND((($H$30-$H$31)+4.75)/10,2)</f>
        <v>24.59</v>
      </c>
      <c r="I10" s="12">
        <f>H10*1.2</f>
        <v>29.507999999999999</v>
      </c>
    </row>
    <row r="11" spans="2:9" x14ac:dyDescent="0.3">
      <c r="B11" s="16" t="s">
        <v>24</v>
      </c>
      <c r="C11" s="41">
        <f>ROUND(((($C$30-$C$31)*1.1)+9.75)/10,2)</f>
        <v>60.91</v>
      </c>
      <c r="D11" s="12">
        <f t="shared" ref="D11:D13" si="0">C11*1.2</f>
        <v>73.091999999999999</v>
      </c>
      <c r="E11" s="13"/>
      <c r="F11" s="13"/>
      <c r="G11" s="15" t="s">
        <v>30</v>
      </c>
      <c r="H11" s="41">
        <f>ROUND((($H$30-$H$31)+4.75)/10,2)</f>
        <v>24.59</v>
      </c>
      <c r="I11" s="12">
        <f t="shared" ref="I11:I13" si="1">H11*1.2</f>
        <v>29.507999999999999</v>
      </c>
    </row>
    <row r="12" spans="2:9" x14ac:dyDescent="0.3">
      <c r="B12" s="15" t="s">
        <v>25</v>
      </c>
      <c r="C12" s="41">
        <f>ROUND(((($C$30-$C$31)*1.1)+14.75)/10,2)</f>
        <v>61.41</v>
      </c>
      <c r="D12" s="12">
        <f t="shared" si="0"/>
        <v>73.691999999999993</v>
      </c>
      <c r="E12" s="13"/>
      <c r="F12" s="13"/>
      <c r="G12" s="15" t="s">
        <v>29</v>
      </c>
      <c r="H12" s="41">
        <f>ROUND((($H$30-$H$31)+9.75)/10,2)</f>
        <v>25.09</v>
      </c>
      <c r="I12" s="12">
        <f t="shared" si="1"/>
        <v>30.107999999999997</v>
      </c>
    </row>
    <row r="13" spans="2:9" x14ac:dyDescent="0.3">
      <c r="B13" s="15" t="s">
        <v>26</v>
      </c>
      <c r="C13" s="41">
        <f>ROUND(((($C$30-$C$31)*1.1)+14.75)/10,2)</f>
        <v>61.41</v>
      </c>
      <c r="D13" s="12">
        <f t="shared" si="0"/>
        <v>73.691999999999993</v>
      </c>
      <c r="E13" s="13"/>
      <c r="F13" s="13"/>
      <c r="G13" s="15" t="s">
        <v>32</v>
      </c>
      <c r="H13" s="41">
        <f>ROUND((($H$30-$H$31)+9.75)/10,2)</f>
        <v>25.09</v>
      </c>
      <c r="I13" s="12">
        <f t="shared" si="1"/>
        <v>30.107999999999997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Oktober 2022</v>
      </c>
      <c r="D26" s="52"/>
      <c r="G26" s="18" t="s">
        <v>0</v>
      </c>
      <c r="H26" s="52" t="str">
        <f ca="1">G8</f>
        <v>Oktober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544.88</v>
      </c>
      <c r="D30" s="10" t="s">
        <v>5</v>
      </c>
      <c r="G30" s="9" t="s">
        <v>8</v>
      </c>
      <c r="H30" s="11">
        <f>I34</f>
        <v>241.16818181818186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Oktober 2022</v>
      </c>
      <c r="H34" s="55"/>
      <c r="I34" s="37">
        <f>AVERAGE(I41:I62)</f>
        <v>241.16818181818186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Oktober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63</v>
      </c>
      <c r="C41" s="26">
        <v>44795</v>
      </c>
      <c r="D41" s="27">
        <v>653.95000000000005</v>
      </c>
      <c r="G41" s="25"/>
      <c r="H41" s="26">
        <v>44795</v>
      </c>
      <c r="I41" s="42">
        <v>281.738</v>
      </c>
    </row>
    <row r="42" spans="2:9" x14ac:dyDescent="0.3">
      <c r="B42" s="28" t="s">
        <v>63</v>
      </c>
      <c r="C42" s="29">
        <v>44796</v>
      </c>
      <c r="D42" s="30">
        <v>655.43</v>
      </c>
      <c r="G42" s="25"/>
      <c r="H42" s="26">
        <v>44796</v>
      </c>
      <c r="I42" s="42">
        <v>273.529</v>
      </c>
    </row>
    <row r="43" spans="2:9" x14ac:dyDescent="0.3">
      <c r="B43" s="28" t="s">
        <v>63</v>
      </c>
      <c r="C43" s="29">
        <v>44797</v>
      </c>
      <c r="D43" s="30">
        <v>677.19</v>
      </c>
      <c r="G43" s="25"/>
      <c r="H43" s="26">
        <v>44797</v>
      </c>
      <c r="I43" s="42">
        <v>299.387</v>
      </c>
    </row>
    <row r="44" spans="2:9" x14ac:dyDescent="0.3">
      <c r="B44" s="28" t="s">
        <v>63</v>
      </c>
      <c r="C44" s="29">
        <v>44798</v>
      </c>
      <c r="D44" s="30">
        <v>735.47</v>
      </c>
      <c r="G44" s="25"/>
      <c r="H44" s="26">
        <v>44798</v>
      </c>
      <c r="I44" s="42">
        <v>325.13</v>
      </c>
    </row>
    <row r="45" spans="2:9" x14ac:dyDescent="0.3">
      <c r="B45" s="28" t="s">
        <v>63</v>
      </c>
      <c r="C45" s="29">
        <v>44799</v>
      </c>
      <c r="D45" s="30">
        <v>806.15</v>
      </c>
      <c r="G45" s="25"/>
      <c r="H45" s="26">
        <v>44799</v>
      </c>
      <c r="I45" s="42">
        <v>343.88299999999998</v>
      </c>
    </row>
    <row r="46" spans="2:9" x14ac:dyDescent="0.3">
      <c r="B46" s="28" t="s">
        <v>63</v>
      </c>
      <c r="C46" s="29">
        <v>44802</v>
      </c>
      <c r="D46" s="30">
        <v>716.12</v>
      </c>
      <c r="G46" s="25"/>
      <c r="H46" s="26">
        <v>44802</v>
      </c>
      <c r="I46" s="42">
        <v>292.81599999999997</v>
      </c>
    </row>
    <row r="47" spans="2:9" x14ac:dyDescent="0.3">
      <c r="B47" s="28" t="s">
        <v>63</v>
      </c>
      <c r="C47" s="29">
        <v>44803</v>
      </c>
      <c r="D47" s="30">
        <v>620.67999999999995</v>
      </c>
      <c r="G47" s="25"/>
      <c r="H47" s="26">
        <v>44803</v>
      </c>
      <c r="I47" s="42">
        <v>266.399</v>
      </c>
    </row>
    <row r="48" spans="2:9" x14ac:dyDescent="0.3">
      <c r="B48" s="28" t="s">
        <v>63</v>
      </c>
      <c r="C48" s="29">
        <v>44804</v>
      </c>
      <c r="D48" s="30">
        <v>543.16999999999996</v>
      </c>
      <c r="G48" s="25"/>
      <c r="H48" s="26">
        <v>44804</v>
      </c>
      <c r="I48" s="42">
        <v>244.18</v>
      </c>
    </row>
    <row r="49" spans="2:9" x14ac:dyDescent="0.3">
      <c r="B49" s="28" t="s">
        <v>63</v>
      </c>
      <c r="C49" s="29">
        <v>44805</v>
      </c>
      <c r="D49" s="30">
        <v>531.39</v>
      </c>
      <c r="G49" s="25"/>
      <c r="H49" s="26">
        <v>44805</v>
      </c>
      <c r="I49" s="42">
        <v>244.03800000000001</v>
      </c>
    </row>
    <row r="50" spans="2:9" x14ac:dyDescent="0.3">
      <c r="B50" s="28" t="s">
        <v>63</v>
      </c>
      <c r="C50" s="29">
        <v>44806</v>
      </c>
      <c r="D50" s="30">
        <v>503.54</v>
      </c>
      <c r="G50" s="25"/>
      <c r="H50" s="26">
        <v>44806</v>
      </c>
      <c r="I50" s="42">
        <v>216.672</v>
      </c>
    </row>
    <row r="51" spans="2:9" x14ac:dyDescent="0.3">
      <c r="B51" s="28" t="s">
        <v>63</v>
      </c>
      <c r="C51" s="29">
        <v>44809</v>
      </c>
      <c r="D51" s="30">
        <v>540.54999999999995</v>
      </c>
      <c r="G51" s="25"/>
      <c r="H51" s="26">
        <v>44809</v>
      </c>
      <c r="I51" s="42">
        <v>246.86500000000001</v>
      </c>
    </row>
    <row r="52" spans="2:9" x14ac:dyDescent="0.3">
      <c r="B52" s="28" t="s">
        <v>63</v>
      </c>
      <c r="C52" s="29">
        <v>44810</v>
      </c>
      <c r="D52" s="30">
        <v>499.41</v>
      </c>
      <c r="G52" s="25"/>
      <c r="H52" s="26">
        <v>44810</v>
      </c>
      <c r="I52" s="42">
        <v>240.898</v>
      </c>
    </row>
    <row r="53" spans="2:9" x14ac:dyDescent="0.3">
      <c r="B53" s="28" t="s">
        <v>63</v>
      </c>
      <c r="C53" s="29">
        <v>44811</v>
      </c>
      <c r="D53" s="30">
        <v>501.27</v>
      </c>
      <c r="G53" s="25"/>
      <c r="H53" s="26">
        <v>44811</v>
      </c>
      <c r="I53" s="42">
        <v>212.05699999999999</v>
      </c>
    </row>
    <row r="54" spans="2:9" x14ac:dyDescent="0.3">
      <c r="B54" s="28" t="s">
        <v>63</v>
      </c>
      <c r="C54" s="29">
        <v>44812</v>
      </c>
      <c r="D54" s="30">
        <v>473.58</v>
      </c>
      <c r="G54" s="25"/>
      <c r="H54" s="26">
        <v>44812</v>
      </c>
      <c r="I54" s="42">
        <v>216.77199999999999</v>
      </c>
    </row>
    <row r="55" spans="2:9" x14ac:dyDescent="0.3">
      <c r="B55" s="28" t="s">
        <v>63</v>
      </c>
      <c r="C55" s="29">
        <v>44813</v>
      </c>
      <c r="D55" s="30">
        <v>458.74</v>
      </c>
      <c r="G55" s="25"/>
      <c r="H55" s="26">
        <v>44813</v>
      </c>
      <c r="I55" s="42">
        <v>208.03200000000001</v>
      </c>
    </row>
    <row r="56" spans="2:9" x14ac:dyDescent="0.3">
      <c r="B56" s="28" t="s">
        <v>63</v>
      </c>
      <c r="C56" s="29">
        <v>44816</v>
      </c>
      <c r="D56" s="30">
        <v>433.71</v>
      </c>
      <c r="G56" s="25"/>
      <c r="H56" s="26">
        <v>44816</v>
      </c>
      <c r="I56" s="42">
        <v>192.04599999999999</v>
      </c>
    </row>
    <row r="57" spans="2:9" x14ac:dyDescent="0.3">
      <c r="B57" s="28" t="s">
        <v>63</v>
      </c>
      <c r="C57" s="29">
        <v>44817</v>
      </c>
      <c r="D57" s="30">
        <v>435.57</v>
      </c>
      <c r="G57" s="25"/>
      <c r="H57" s="26">
        <v>44817</v>
      </c>
      <c r="I57" s="42">
        <v>199.1</v>
      </c>
    </row>
    <row r="58" spans="2:9" x14ac:dyDescent="0.3">
      <c r="B58" s="28" t="s">
        <v>63</v>
      </c>
      <c r="C58" s="29">
        <v>44818</v>
      </c>
      <c r="D58" s="30">
        <v>476.66</v>
      </c>
      <c r="G58" s="25"/>
      <c r="H58" s="26">
        <v>44818</v>
      </c>
      <c r="I58" s="42">
        <v>218.53800000000001</v>
      </c>
    </row>
    <row r="59" spans="2:9" x14ac:dyDescent="0.3">
      <c r="B59" s="28" t="s">
        <v>63</v>
      </c>
      <c r="C59" s="29">
        <v>44819</v>
      </c>
      <c r="D59" s="30">
        <v>480.24</v>
      </c>
      <c r="G59" s="25"/>
      <c r="H59" s="26">
        <v>44819</v>
      </c>
      <c r="I59" s="42">
        <v>215.86600000000004</v>
      </c>
    </row>
    <row r="60" spans="2:9" x14ac:dyDescent="0.3">
      <c r="B60" s="28" t="s">
        <v>63</v>
      </c>
      <c r="C60" s="29">
        <v>44820</v>
      </c>
      <c r="D60" s="30">
        <v>429.59</v>
      </c>
      <c r="G60" s="25"/>
      <c r="H60" s="26">
        <v>44820</v>
      </c>
      <c r="I60" s="42">
        <v>189.1</v>
      </c>
    </row>
    <row r="61" spans="2:9" x14ac:dyDescent="0.3">
      <c r="B61" s="28" t="s">
        <v>63</v>
      </c>
      <c r="C61" s="29">
        <v>44823</v>
      </c>
      <c r="D61" s="30">
        <v>407.23</v>
      </c>
      <c r="G61" s="25"/>
      <c r="H61" s="26">
        <v>44823</v>
      </c>
      <c r="I61" s="42">
        <v>183.78300000000002</v>
      </c>
    </row>
    <row r="62" spans="2:9" x14ac:dyDescent="0.3">
      <c r="B62" s="28" t="s">
        <v>63</v>
      </c>
      <c r="C62" s="29">
        <v>44824</v>
      </c>
      <c r="D62" s="30">
        <v>407.72</v>
      </c>
      <c r="G62" s="25"/>
      <c r="H62" s="26">
        <v>44824</v>
      </c>
      <c r="I62" s="42">
        <v>194.87100000000001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B00-000000000000}"/>
    <hyperlink ref="H28:I28" r:id="rId2" display="CEGH" xr:uid="{00000000-0004-0000-1B00-000001000000}"/>
    <hyperlink ref="B21" r:id="rId3" xr:uid="{00000000-0004-0000-1B00-000002000000}"/>
    <hyperlink ref="G21" r:id="rId4" xr:uid="{00000000-0004-0000-1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A13B2-2380-49BF-B505-CF98F43C82C8}">
  <dimension ref="B6:J66"/>
  <sheetViews>
    <sheetView zoomScaleNormal="100" workbookViewId="0">
      <selection activeCell="D34" sqref="D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September 2025</v>
      </c>
      <c r="C8" s="74"/>
      <c r="D8" s="75"/>
      <c r="G8" s="73" t="str">
        <f ca="1">MID(CELL("dateiname",F1),FIND("]",CELL("dateiname",F1))+1,255)</f>
        <v>September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10.67</v>
      </c>
      <c r="D10" s="12">
        <f>C10*1.2</f>
        <v>12.804</v>
      </c>
      <c r="E10" s="13"/>
      <c r="F10" s="13"/>
      <c r="G10" s="15" t="s">
        <v>31</v>
      </c>
      <c r="H10" s="41">
        <f>ROUND((($H$30-$H$31)+4.75)/10,2)</f>
        <v>4.0999999999999996</v>
      </c>
      <c r="I10" s="12">
        <f>H10*1.2</f>
        <v>4.919999999999999</v>
      </c>
    </row>
    <row r="11" spans="2:9" x14ac:dyDescent="0.3">
      <c r="B11" s="16" t="s">
        <v>24</v>
      </c>
      <c r="C11" s="41">
        <f>ROUND(((($C$30-$C$31)*1.1)+9.75)/10,2)</f>
        <v>10.67</v>
      </c>
      <c r="D11" s="12">
        <f t="shared" ref="D11:D13" si="0">C11*1.2</f>
        <v>12.804</v>
      </c>
      <c r="E11" s="13"/>
      <c r="F11" s="13"/>
      <c r="G11" s="15" t="s">
        <v>30</v>
      </c>
      <c r="H11" s="41">
        <f>ROUND((($H$30-$H$31)+4.75)/10,2)</f>
        <v>4.0999999999999996</v>
      </c>
      <c r="I11" s="12">
        <f t="shared" ref="I11:I13" si="1">H11*1.2</f>
        <v>4.919999999999999</v>
      </c>
    </row>
    <row r="12" spans="2:9" x14ac:dyDescent="0.3">
      <c r="B12" s="15" t="s">
        <v>25</v>
      </c>
      <c r="C12" s="41">
        <f>ROUND(((($C$30-$C$31)*1.1)+14.75)/10,2)</f>
        <v>11.17</v>
      </c>
      <c r="D12" s="12">
        <f t="shared" si="0"/>
        <v>13.404</v>
      </c>
      <c r="E12" s="13"/>
      <c r="F12" s="13"/>
      <c r="G12" s="15" t="s">
        <v>29</v>
      </c>
      <c r="H12" s="41">
        <f>ROUND((($H$30-$H$31)+9.75)/10,2)</f>
        <v>4.5999999999999996</v>
      </c>
      <c r="I12" s="12">
        <f t="shared" si="1"/>
        <v>5.52</v>
      </c>
    </row>
    <row r="13" spans="2:9" x14ac:dyDescent="0.3">
      <c r="B13" s="15" t="s">
        <v>26</v>
      </c>
      <c r="C13" s="41">
        <f>ROUND(((($C$30-$C$31)*1.1)+14.75)/10,2)</f>
        <v>11.17</v>
      </c>
      <c r="D13" s="12">
        <f t="shared" si="0"/>
        <v>13.404</v>
      </c>
      <c r="E13" s="13"/>
      <c r="F13" s="13"/>
      <c r="G13" s="15" t="s">
        <v>32</v>
      </c>
      <c r="H13" s="41">
        <f>ROUND((($H$30-$H$31)+9.75)/10,2)</f>
        <v>4.5999999999999996</v>
      </c>
      <c r="I13" s="12">
        <f t="shared" si="1"/>
        <v>5.52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September 2025</v>
      </c>
      <c r="D26" s="52"/>
      <c r="G26" s="18" t="s">
        <v>0</v>
      </c>
      <c r="H26" s="53" t="str">
        <f ca="1">G8</f>
        <v>September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88.098260869565209</v>
      </c>
      <c r="D30" s="10" t="s">
        <v>5</v>
      </c>
      <c r="G30" s="9" t="s">
        <v>8</v>
      </c>
      <c r="H30" s="11">
        <f>I34</f>
        <v>36.276304347826091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September 2025</v>
      </c>
      <c r="H34" s="50"/>
      <c r="I34" s="37">
        <f>AVERAGE(I41:I63)</f>
        <v>36.276304347826091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September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96</v>
      </c>
      <c r="C41" s="26">
        <v>45859</v>
      </c>
      <c r="D41" s="27">
        <v>91.48</v>
      </c>
      <c r="G41" s="25"/>
      <c r="H41" s="29">
        <v>45859</v>
      </c>
      <c r="I41" s="42">
        <v>36.969000000000001</v>
      </c>
    </row>
    <row r="42" spans="2:9" x14ac:dyDescent="0.3">
      <c r="B42" s="28" t="s">
        <v>96</v>
      </c>
      <c r="C42" s="29">
        <v>45860</v>
      </c>
      <c r="D42" s="30">
        <v>91</v>
      </c>
      <c r="G42" s="25"/>
      <c r="H42" s="29">
        <v>45860</v>
      </c>
      <c r="I42" s="42">
        <v>36.854999999999997</v>
      </c>
    </row>
    <row r="43" spans="2:9" x14ac:dyDescent="0.3">
      <c r="B43" s="28" t="s">
        <v>96</v>
      </c>
      <c r="C43" s="29">
        <v>45861</v>
      </c>
      <c r="D43" s="30">
        <v>87.48</v>
      </c>
      <c r="G43" s="25"/>
      <c r="H43" s="29">
        <v>45861</v>
      </c>
      <c r="I43" s="42">
        <v>36.417000000000002</v>
      </c>
    </row>
    <row r="44" spans="2:9" x14ac:dyDescent="0.3">
      <c r="B44" s="28" t="s">
        <v>96</v>
      </c>
      <c r="C44" s="29">
        <v>45862</v>
      </c>
      <c r="D44" s="30">
        <v>88.77</v>
      </c>
      <c r="G44" s="25"/>
      <c r="H44" s="29">
        <v>45862</v>
      </c>
      <c r="I44" s="42">
        <v>36.171999999999997</v>
      </c>
    </row>
    <row r="45" spans="2:9" x14ac:dyDescent="0.3">
      <c r="B45" s="28" t="s">
        <v>96</v>
      </c>
      <c r="C45" s="29">
        <v>45863</v>
      </c>
      <c r="D45" s="30">
        <v>89.03</v>
      </c>
      <c r="G45" s="25"/>
      <c r="H45" s="29">
        <v>45863</v>
      </c>
      <c r="I45" s="42">
        <v>36.256</v>
      </c>
    </row>
    <row r="46" spans="2:9" x14ac:dyDescent="0.3">
      <c r="B46" s="28" t="s">
        <v>96</v>
      </c>
      <c r="C46" s="29">
        <v>45866</v>
      </c>
      <c r="D46" s="30">
        <v>89.15</v>
      </c>
      <c r="G46" s="25"/>
      <c r="H46" s="29">
        <v>45866</v>
      </c>
      <c r="I46" s="42">
        <v>36.694000000000003</v>
      </c>
    </row>
    <row r="47" spans="2:9" x14ac:dyDescent="0.3">
      <c r="B47" s="28" t="s">
        <v>96</v>
      </c>
      <c r="C47" s="29">
        <v>45867</v>
      </c>
      <c r="D47" s="30">
        <v>94.33</v>
      </c>
      <c r="G47" s="25"/>
      <c r="H47" s="29">
        <v>45867</v>
      </c>
      <c r="I47" s="42">
        <v>37.981000000000002</v>
      </c>
    </row>
    <row r="48" spans="2:9" x14ac:dyDescent="0.3">
      <c r="B48" s="28" t="s">
        <v>96</v>
      </c>
      <c r="C48" s="29">
        <v>45868</v>
      </c>
      <c r="D48" s="30">
        <v>94.02</v>
      </c>
      <c r="G48" s="25"/>
      <c r="H48" s="29">
        <v>45868</v>
      </c>
      <c r="I48" s="42">
        <v>38.393000000000001</v>
      </c>
    </row>
    <row r="49" spans="2:9" x14ac:dyDescent="0.3">
      <c r="B49" s="28" t="s">
        <v>96</v>
      </c>
      <c r="C49" s="29">
        <v>45869</v>
      </c>
      <c r="D49" s="30">
        <v>92.17</v>
      </c>
      <c r="G49" s="25"/>
      <c r="H49" s="29">
        <v>45869</v>
      </c>
      <c r="I49" s="42">
        <v>38.457000000000001</v>
      </c>
    </row>
    <row r="50" spans="2:9" x14ac:dyDescent="0.3">
      <c r="B50" s="28" t="s">
        <v>96</v>
      </c>
      <c r="C50" s="29">
        <v>45870</v>
      </c>
      <c r="D50" s="30">
        <v>90.69</v>
      </c>
      <c r="G50" s="25"/>
      <c r="H50" s="29">
        <v>45870</v>
      </c>
      <c r="I50" s="42">
        <v>37.098999999999997</v>
      </c>
    </row>
    <row r="51" spans="2:9" x14ac:dyDescent="0.3">
      <c r="B51" s="28" t="s">
        <v>96</v>
      </c>
      <c r="C51" s="29">
        <v>45873</v>
      </c>
      <c r="D51" s="30">
        <v>90.12</v>
      </c>
      <c r="G51" s="25"/>
      <c r="H51" s="29">
        <v>45873</v>
      </c>
      <c r="I51" s="42">
        <v>37.286000000000001</v>
      </c>
    </row>
    <row r="52" spans="2:9" x14ac:dyDescent="0.3">
      <c r="B52" s="28" t="s">
        <v>96</v>
      </c>
      <c r="C52" s="29">
        <v>45874</v>
      </c>
      <c r="D52" s="30">
        <v>90.26</v>
      </c>
      <c r="G52" s="25"/>
      <c r="H52" s="29">
        <v>45874</v>
      </c>
      <c r="I52" s="42">
        <v>37.351999999999997</v>
      </c>
    </row>
    <row r="53" spans="2:9" x14ac:dyDescent="0.3">
      <c r="B53" s="28" t="s">
        <v>96</v>
      </c>
      <c r="C53" s="29">
        <v>45875</v>
      </c>
      <c r="D53" s="30">
        <v>87.65</v>
      </c>
      <c r="G53" s="25"/>
      <c r="H53" s="29">
        <v>45875</v>
      </c>
      <c r="I53" s="42">
        <v>36.371000000000002</v>
      </c>
    </row>
    <row r="54" spans="2:9" x14ac:dyDescent="0.3">
      <c r="B54" s="28" t="s">
        <v>96</v>
      </c>
      <c r="C54" s="29">
        <v>45876</v>
      </c>
      <c r="D54" s="30">
        <v>86.7</v>
      </c>
      <c r="G54" s="25"/>
      <c r="H54" s="29">
        <v>45876</v>
      </c>
      <c r="I54" s="42">
        <v>35.956000000000003</v>
      </c>
    </row>
    <row r="55" spans="2:9" x14ac:dyDescent="0.3">
      <c r="B55" s="28" t="s">
        <v>96</v>
      </c>
      <c r="C55" s="29">
        <v>45877</v>
      </c>
      <c r="D55" s="30">
        <v>87.11</v>
      </c>
      <c r="G55" s="25"/>
      <c r="H55" s="29">
        <v>45877</v>
      </c>
      <c r="I55" s="42">
        <v>35.581000000000003</v>
      </c>
    </row>
    <row r="56" spans="2:9" x14ac:dyDescent="0.3">
      <c r="B56" s="28" t="s">
        <v>96</v>
      </c>
      <c r="C56" s="29">
        <v>45880</v>
      </c>
      <c r="D56" s="30">
        <v>86.14</v>
      </c>
      <c r="G56" s="25"/>
      <c r="H56" s="29">
        <v>45880</v>
      </c>
      <c r="I56" s="42">
        <v>36.009</v>
      </c>
    </row>
    <row r="57" spans="2:9" x14ac:dyDescent="0.3">
      <c r="B57" s="28" t="s">
        <v>96</v>
      </c>
      <c r="C57" s="29">
        <v>45881</v>
      </c>
      <c r="D57" s="30">
        <v>85.22</v>
      </c>
      <c r="G57" s="25" t="s">
        <v>76</v>
      </c>
      <c r="H57" s="29">
        <v>45881</v>
      </c>
      <c r="I57" s="42">
        <v>35.395000000000003</v>
      </c>
    </row>
    <row r="58" spans="2:9" x14ac:dyDescent="0.3">
      <c r="B58" s="28" t="s">
        <v>96</v>
      </c>
      <c r="C58" s="29">
        <v>45882</v>
      </c>
      <c r="D58" s="30">
        <v>84.35</v>
      </c>
      <c r="G58" s="25" t="s">
        <v>76</v>
      </c>
      <c r="H58" s="29">
        <v>45882</v>
      </c>
      <c r="I58" s="42">
        <v>35.668999999999997</v>
      </c>
    </row>
    <row r="59" spans="2:9" x14ac:dyDescent="0.3">
      <c r="B59" s="28" t="s">
        <v>96</v>
      </c>
      <c r="C59" s="29">
        <v>45883</v>
      </c>
      <c r="D59" s="30">
        <v>84.07</v>
      </c>
      <c r="G59" s="25" t="s">
        <v>76</v>
      </c>
      <c r="H59" s="29">
        <v>45883</v>
      </c>
      <c r="I59" s="42">
        <v>35.283000000000001</v>
      </c>
    </row>
    <row r="60" spans="2:9" x14ac:dyDescent="0.3">
      <c r="B60" s="28" t="s">
        <v>96</v>
      </c>
      <c r="C60" s="29">
        <v>45884</v>
      </c>
      <c r="D60" s="30">
        <v>82.45</v>
      </c>
      <c r="G60" s="25" t="s">
        <v>76</v>
      </c>
      <c r="H60" s="29">
        <v>45884</v>
      </c>
      <c r="I60" s="42">
        <v>34.213000000000001</v>
      </c>
    </row>
    <row r="61" spans="2:9" x14ac:dyDescent="0.3">
      <c r="B61" s="28" t="s">
        <v>96</v>
      </c>
      <c r="C61" s="29">
        <v>45887</v>
      </c>
      <c r="D61" s="30">
        <v>84.62</v>
      </c>
      <c r="G61" s="25" t="s">
        <v>76</v>
      </c>
      <c r="H61" s="29">
        <v>45887</v>
      </c>
      <c r="I61" s="42">
        <v>34.465000000000003</v>
      </c>
    </row>
    <row r="62" spans="2:9" x14ac:dyDescent="0.3">
      <c r="B62" s="28" t="s">
        <v>96</v>
      </c>
      <c r="C62" s="29">
        <v>45888</v>
      </c>
      <c r="D62" s="30">
        <v>83.83</v>
      </c>
      <c r="G62" s="25"/>
      <c r="H62" s="29">
        <v>45888</v>
      </c>
      <c r="I62" s="42">
        <v>34.445999999999998</v>
      </c>
    </row>
    <row r="63" spans="2:9" x14ac:dyDescent="0.3">
      <c r="B63" s="28" t="s">
        <v>96</v>
      </c>
      <c r="C63" s="29">
        <v>45889</v>
      </c>
      <c r="D63" s="30">
        <v>85.62</v>
      </c>
      <c r="G63" s="25"/>
      <c r="H63" s="29">
        <v>45889</v>
      </c>
      <c r="I63" s="42">
        <v>35.036000000000001</v>
      </c>
    </row>
    <row r="66" spans="9:9" x14ac:dyDescent="0.3">
      <c r="I66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B82D66F2-4232-425F-B504-9B59CD4B87BA}"/>
    <hyperlink ref="B21" r:id="rId2" display="Berechnungsdetails im Preisblatt (Seite 3)" xr:uid="{546EE03E-1F90-4F60-BF78-9D7D30974195}"/>
    <hyperlink ref="G21" r:id="rId3" display="Berechnungsdetails im Preisblatt (Seite 3)" xr:uid="{52B6C758-8599-4B94-A4EA-17BD15E1631A}"/>
    <hyperlink ref="H28:I28" r:id="rId4" display="CEGH" xr:uid="{3EB6D06A-CF24-4895-9036-174A0F6E9F9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6:J62"/>
  <sheetViews>
    <sheetView zoomScale="70" zoomScaleNormal="70" workbookViewId="0">
      <selection activeCell="F37" sqref="F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September 2022</v>
      </c>
      <c r="C8" s="74"/>
      <c r="D8" s="75"/>
      <c r="G8" s="73" t="str">
        <f ca="1">MID(CELL("dateiname",F1),FIND("]",CELL("dateiname",F1))+1,255)</f>
        <v>September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51.44</v>
      </c>
      <c r="D10" s="12">
        <f>C10*1.2</f>
        <v>61.727999999999994</v>
      </c>
      <c r="E10" s="13"/>
      <c r="F10" s="13"/>
      <c r="G10" s="15" t="s">
        <v>31</v>
      </c>
      <c r="H10" s="41">
        <f>ROUND((($H$30-$H$31)+4.75)/10,2)</f>
        <v>20.92</v>
      </c>
      <c r="I10" s="12">
        <f>H10*1.2</f>
        <v>25.104000000000003</v>
      </c>
    </row>
    <row r="11" spans="2:9" x14ac:dyDescent="0.3">
      <c r="B11" s="16" t="s">
        <v>24</v>
      </c>
      <c r="C11" s="41">
        <f>ROUND(((($C$30-$C$31)*1.1)+9.75)/10,2)</f>
        <v>51.44</v>
      </c>
      <c r="D11" s="12">
        <f t="shared" ref="D11:D13" si="0">C11*1.2</f>
        <v>61.727999999999994</v>
      </c>
      <c r="E11" s="13"/>
      <c r="F11" s="13"/>
      <c r="G11" s="15" t="s">
        <v>30</v>
      </c>
      <c r="H11" s="41">
        <f>ROUND((($H$30-$H$31)+4.75)/10,2)</f>
        <v>20.92</v>
      </c>
      <c r="I11" s="12">
        <f t="shared" ref="I11:I13" si="1">H11*1.2</f>
        <v>25.104000000000003</v>
      </c>
    </row>
    <row r="12" spans="2:9" x14ac:dyDescent="0.3">
      <c r="B12" s="15" t="s">
        <v>25</v>
      </c>
      <c r="C12" s="41">
        <f>ROUND(((($C$30-$C$31)*1.1)+14.75)/10,2)</f>
        <v>51.94</v>
      </c>
      <c r="D12" s="12">
        <f t="shared" si="0"/>
        <v>62.327999999999996</v>
      </c>
      <c r="E12" s="13"/>
      <c r="F12" s="13"/>
      <c r="G12" s="15" t="s">
        <v>29</v>
      </c>
      <c r="H12" s="41">
        <f>ROUND((($H$30-$H$31)+9.75)/10,2)</f>
        <v>21.42</v>
      </c>
      <c r="I12" s="12">
        <f t="shared" si="1"/>
        <v>25.704000000000001</v>
      </c>
    </row>
    <row r="13" spans="2:9" x14ac:dyDescent="0.3">
      <c r="B13" s="15" t="s">
        <v>26</v>
      </c>
      <c r="C13" s="41">
        <f>ROUND(((($C$30-$C$31)*1.1)+14.75)/10,2)</f>
        <v>51.94</v>
      </c>
      <c r="D13" s="12">
        <f t="shared" si="0"/>
        <v>62.327999999999996</v>
      </c>
      <c r="E13" s="13"/>
      <c r="F13" s="13"/>
      <c r="G13" s="15" t="s">
        <v>32</v>
      </c>
      <c r="H13" s="41">
        <f>ROUND((($H$30-$H$31)+9.75)/10,2)</f>
        <v>21.42</v>
      </c>
      <c r="I13" s="12">
        <f t="shared" si="1"/>
        <v>25.704000000000001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September 2022</v>
      </c>
      <c r="D26" s="52"/>
      <c r="G26" s="18" t="s">
        <v>0</v>
      </c>
      <c r="H26" s="52" t="str">
        <f ca="1">G8</f>
        <v>September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458.80272727272728</v>
      </c>
      <c r="D30" s="10" t="s">
        <v>5</v>
      </c>
      <c r="G30" s="9" t="s">
        <v>8</v>
      </c>
      <c r="H30" s="11">
        <f>I34</f>
        <v>204.47636363636363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September 2022</v>
      </c>
      <c r="H34" s="55"/>
      <c r="I34" s="37">
        <f>AVERAGE(I41:I62)</f>
        <v>204.47636363636363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September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62</v>
      </c>
      <c r="C41" s="26">
        <v>44763</v>
      </c>
      <c r="D41" s="27">
        <v>379</v>
      </c>
      <c r="G41" s="25"/>
      <c r="H41" s="26">
        <v>44763</v>
      </c>
      <c r="I41" s="42">
        <v>159.97499999999999</v>
      </c>
    </row>
    <row r="42" spans="2:9" x14ac:dyDescent="0.3">
      <c r="B42" s="28" t="s">
        <v>62</v>
      </c>
      <c r="C42" s="29">
        <v>44764</v>
      </c>
      <c r="D42" s="30">
        <v>397.34</v>
      </c>
      <c r="G42" s="25"/>
      <c r="H42" s="26">
        <v>44764</v>
      </c>
      <c r="I42" s="42">
        <v>165.45</v>
      </c>
    </row>
    <row r="43" spans="2:9" x14ac:dyDescent="0.3">
      <c r="B43" s="28" t="s">
        <v>62</v>
      </c>
      <c r="C43" s="29">
        <v>44767</v>
      </c>
      <c r="D43" s="30">
        <v>407.7</v>
      </c>
      <c r="G43" s="25"/>
      <c r="H43" s="26">
        <v>44767</v>
      </c>
      <c r="I43" s="42">
        <v>181.24299999999999</v>
      </c>
    </row>
    <row r="44" spans="2:9" x14ac:dyDescent="0.3">
      <c r="B44" s="28" t="s">
        <v>62</v>
      </c>
      <c r="C44" s="29">
        <v>44768</v>
      </c>
      <c r="D44" s="30">
        <v>456.81</v>
      </c>
      <c r="G44" s="25"/>
      <c r="H44" s="26">
        <v>44768</v>
      </c>
      <c r="I44" s="42">
        <v>205.42599999999999</v>
      </c>
    </row>
    <row r="45" spans="2:9" x14ac:dyDescent="0.3">
      <c r="B45" s="28" t="s">
        <v>62</v>
      </c>
      <c r="C45" s="29">
        <v>44769</v>
      </c>
      <c r="D45" s="30">
        <v>478.25</v>
      </c>
      <c r="G45" s="25"/>
      <c r="H45" s="26">
        <v>44769</v>
      </c>
      <c r="I45" s="42">
        <v>210.44900000000001</v>
      </c>
    </row>
    <row r="46" spans="2:9" x14ac:dyDescent="0.3">
      <c r="B46" s="28" t="s">
        <v>62</v>
      </c>
      <c r="C46" s="29">
        <v>44770</v>
      </c>
      <c r="D46" s="30">
        <v>463.71</v>
      </c>
      <c r="G46" s="25"/>
      <c r="H46" s="26">
        <v>44770</v>
      </c>
      <c r="I46" s="42">
        <v>203.24700000000001</v>
      </c>
    </row>
    <row r="47" spans="2:9" x14ac:dyDescent="0.3">
      <c r="B47" s="28" t="s">
        <v>62</v>
      </c>
      <c r="C47" s="29">
        <v>44771</v>
      </c>
      <c r="D47" s="30">
        <v>434.19</v>
      </c>
      <c r="G47" s="25"/>
      <c r="H47" s="26">
        <v>44771</v>
      </c>
      <c r="I47" s="42">
        <v>193.89500000000001</v>
      </c>
    </row>
    <row r="48" spans="2:9" x14ac:dyDescent="0.3">
      <c r="B48" s="28" t="s">
        <v>62</v>
      </c>
      <c r="C48" s="29">
        <v>44774</v>
      </c>
      <c r="D48" s="30">
        <v>440.22</v>
      </c>
      <c r="G48" s="25"/>
      <c r="H48" s="26">
        <v>44774</v>
      </c>
      <c r="I48" s="42">
        <v>204.22499999999999</v>
      </c>
    </row>
    <row r="49" spans="2:9" x14ac:dyDescent="0.3">
      <c r="B49" s="28" t="s">
        <v>62</v>
      </c>
      <c r="C49" s="29">
        <v>44775</v>
      </c>
      <c r="D49" s="30">
        <v>452.88</v>
      </c>
      <c r="G49" s="25"/>
      <c r="H49" s="26">
        <v>44775</v>
      </c>
      <c r="I49" s="42">
        <v>206.93200000000002</v>
      </c>
    </row>
    <row r="50" spans="2:9" x14ac:dyDescent="0.3">
      <c r="B50" s="28" t="s">
        <v>62</v>
      </c>
      <c r="C50" s="29">
        <v>44776</v>
      </c>
      <c r="D50" s="30">
        <v>445.75</v>
      </c>
      <c r="G50" s="25"/>
      <c r="H50" s="26">
        <v>44776</v>
      </c>
      <c r="I50" s="42">
        <v>201.18800000000002</v>
      </c>
    </row>
    <row r="51" spans="2:9" x14ac:dyDescent="0.3">
      <c r="B51" s="28" t="s">
        <v>62</v>
      </c>
      <c r="C51" s="29">
        <v>44777</v>
      </c>
      <c r="D51" s="30">
        <v>443.38</v>
      </c>
      <c r="G51" s="25"/>
      <c r="H51" s="26">
        <v>44777</v>
      </c>
      <c r="I51" s="42">
        <v>200.99799999999999</v>
      </c>
    </row>
    <row r="52" spans="2:9" x14ac:dyDescent="0.3">
      <c r="B52" s="28" t="s">
        <v>62</v>
      </c>
      <c r="C52" s="29">
        <v>44778</v>
      </c>
      <c r="D52" s="30">
        <v>434.01</v>
      </c>
      <c r="G52" s="25"/>
      <c r="H52" s="26">
        <v>44778</v>
      </c>
      <c r="I52" s="42">
        <v>198.1</v>
      </c>
    </row>
    <row r="53" spans="2:9" x14ac:dyDescent="0.3">
      <c r="B53" s="28" t="s">
        <v>62</v>
      </c>
      <c r="C53" s="29">
        <v>44781</v>
      </c>
      <c r="D53" s="30">
        <v>426.95</v>
      </c>
      <c r="G53" s="25"/>
      <c r="H53" s="26">
        <v>44781</v>
      </c>
      <c r="I53" s="42">
        <v>194.637</v>
      </c>
    </row>
    <row r="54" spans="2:9" x14ac:dyDescent="0.3">
      <c r="B54" s="28" t="s">
        <v>62</v>
      </c>
      <c r="C54" s="29">
        <v>44782</v>
      </c>
      <c r="D54" s="30">
        <v>424.98</v>
      </c>
      <c r="G54" s="25"/>
      <c r="H54" s="26">
        <v>44782</v>
      </c>
      <c r="I54" s="42">
        <v>193.12799999999999</v>
      </c>
    </row>
    <row r="55" spans="2:9" x14ac:dyDescent="0.3">
      <c r="B55" s="28" t="s">
        <v>62</v>
      </c>
      <c r="C55" s="29">
        <v>44783</v>
      </c>
      <c r="D55" s="30">
        <v>455.01</v>
      </c>
      <c r="G55" s="25"/>
      <c r="H55" s="26">
        <v>44783</v>
      </c>
      <c r="I55" s="42">
        <v>206.16</v>
      </c>
    </row>
    <row r="56" spans="2:9" x14ac:dyDescent="0.3">
      <c r="B56" s="28" t="s">
        <v>62</v>
      </c>
      <c r="C56" s="29">
        <v>44784</v>
      </c>
      <c r="D56" s="30">
        <v>470.24</v>
      </c>
      <c r="G56" s="25"/>
      <c r="H56" s="26">
        <v>44784</v>
      </c>
      <c r="I56" s="42">
        <v>208.541</v>
      </c>
    </row>
    <row r="57" spans="2:9" x14ac:dyDescent="0.3">
      <c r="B57" s="28" t="s">
        <v>62</v>
      </c>
      <c r="C57" s="29">
        <v>44785</v>
      </c>
      <c r="D57" s="30">
        <v>460.38</v>
      </c>
      <c r="G57" s="25"/>
      <c r="H57" s="26">
        <v>44785</v>
      </c>
      <c r="I57" s="42">
        <v>206.66200000000001</v>
      </c>
    </row>
    <row r="58" spans="2:9" x14ac:dyDescent="0.3">
      <c r="B58" s="28" t="s">
        <v>62</v>
      </c>
      <c r="C58" s="29">
        <v>44788</v>
      </c>
      <c r="D58" s="30">
        <v>476.62</v>
      </c>
      <c r="G58" s="25"/>
      <c r="H58" s="26">
        <v>44788</v>
      </c>
      <c r="I58" s="42">
        <v>220.3</v>
      </c>
    </row>
    <row r="59" spans="2:9" x14ac:dyDescent="0.3">
      <c r="B59" s="28" t="s">
        <v>62</v>
      </c>
      <c r="C59" s="29">
        <v>44789</v>
      </c>
      <c r="D59" s="30">
        <v>516.05999999999995</v>
      </c>
      <c r="G59" s="25"/>
      <c r="H59" s="26">
        <v>44789</v>
      </c>
      <c r="I59" s="42">
        <v>226.589</v>
      </c>
    </row>
    <row r="60" spans="2:9" x14ac:dyDescent="0.3">
      <c r="B60" s="28" t="s">
        <v>62</v>
      </c>
      <c r="C60" s="29">
        <v>44790</v>
      </c>
      <c r="D60" s="30">
        <v>527.41999999999996</v>
      </c>
      <c r="G60" s="25"/>
      <c r="H60" s="26">
        <v>44790</v>
      </c>
      <c r="I60" s="42">
        <v>226.303</v>
      </c>
    </row>
    <row r="61" spans="2:9" x14ac:dyDescent="0.3">
      <c r="B61" s="28" t="s">
        <v>62</v>
      </c>
      <c r="C61" s="29">
        <v>44791</v>
      </c>
      <c r="D61" s="30">
        <v>552.52</v>
      </c>
      <c r="G61" s="25"/>
      <c r="H61" s="26">
        <v>44791</v>
      </c>
      <c r="I61" s="42">
        <v>241.08199999999999</v>
      </c>
    </row>
    <row r="62" spans="2:9" x14ac:dyDescent="0.3">
      <c r="B62" s="28" t="s">
        <v>62</v>
      </c>
      <c r="C62" s="29">
        <v>44792</v>
      </c>
      <c r="D62" s="30">
        <v>550.24</v>
      </c>
      <c r="G62" s="25"/>
      <c r="H62" s="26">
        <v>44792</v>
      </c>
      <c r="I62" s="42">
        <v>243.95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C00-000000000000}"/>
    <hyperlink ref="H28:I28" r:id="rId2" display="CEGH" xr:uid="{00000000-0004-0000-1C00-000001000000}"/>
    <hyperlink ref="B21" r:id="rId3" xr:uid="{00000000-0004-0000-1C00-000002000000}"/>
    <hyperlink ref="G21" r:id="rId4" xr:uid="{00000000-0004-0000-1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6:J62"/>
  <sheetViews>
    <sheetView zoomScale="70" zoomScaleNormal="70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August 2022</v>
      </c>
      <c r="C8" s="74"/>
      <c r="D8" s="75"/>
      <c r="G8" s="73" t="str">
        <f ca="1">MID(CELL("dateiname",F1),FIND("]",CELL("dateiname",F1))+1,255)</f>
        <v>August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39.24</v>
      </c>
      <c r="D10" s="12">
        <f>C10*1.2</f>
        <v>47.088000000000001</v>
      </c>
      <c r="E10" s="13"/>
      <c r="F10" s="13"/>
      <c r="G10" s="15" t="s">
        <v>31</v>
      </c>
      <c r="H10" s="41">
        <f>ROUND((($H$30-$H$31)+4.75)/10,2)</f>
        <v>16.29</v>
      </c>
      <c r="I10" s="12">
        <f>H10*1.2</f>
        <v>19.547999999999998</v>
      </c>
    </row>
    <row r="11" spans="2:9" x14ac:dyDescent="0.3">
      <c r="B11" s="16" t="s">
        <v>24</v>
      </c>
      <c r="C11" s="41">
        <f>ROUND(((($C$30-$C$31)*1.1)+9.75)/10,2)</f>
        <v>39.24</v>
      </c>
      <c r="D11" s="12">
        <f t="shared" ref="D11:D13" si="0">C11*1.2</f>
        <v>47.088000000000001</v>
      </c>
      <c r="E11" s="13"/>
      <c r="F11" s="13"/>
      <c r="G11" s="15" t="s">
        <v>30</v>
      </c>
      <c r="H11" s="41">
        <f>ROUND((($H$30-$H$31)+4.75)/10,2)</f>
        <v>16.29</v>
      </c>
      <c r="I11" s="12">
        <f t="shared" ref="I11:I13" si="1">H11*1.2</f>
        <v>19.547999999999998</v>
      </c>
    </row>
    <row r="12" spans="2:9" x14ac:dyDescent="0.3">
      <c r="B12" s="15" t="s">
        <v>25</v>
      </c>
      <c r="C12" s="41">
        <f>ROUND(((($C$30-$C$31)*1.1)+14.75)/10,2)</f>
        <v>39.74</v>
      </c>
      <c r="D12" s="12">
        <f t="shared" si="0"/>
        <v>47.688000000000002</v>
      </c>
      <c r="E12" s="13"/>
      <c r="F12" s="13"/>
      <c r="G12" s="15" t="s">
        <v>29</v>
      </c>
      <c r="H12" s="41">
        <f>ROUND((($H$30-$H$31)+9.75)/10,2)</f>
        <v>16.79</v>
      </c>
      <c r="I12" s="12">
        <f t="shared" si="1"/>
        <v>20.148</v>
      </c>
    </row>
    <row r="13" spans="2:9" x14ac:dyDescent="0.3">
      <c r="B13" s="15" t="s">
        <v>26</v>
      </c>
      <c r="C13" s="41">
        <f>ROUND(((($C$30-$C$31)*1.1)+14.75)/10,2)</f>
        <v>39.74</v>
      </c>
      <c r="D13" s="12">
        <f t="shared" si="0"/>
        <v>47.688000000000002</v>
      </c>
      <c r="E13" s="13"/>
      <c r="F13" s="13"/>
      <c r="G13" s="15" t="s">
        <v>32</v>
      </c>
      <c r="H13" s="41">
        <f>ROUND((($H$30-$H$31)+9.75)/10,2)</f>
        <v>16.79</v>
      </c>
      <c r="I13" s="12">
        <f t="shared" si="1"/>
        <v>20.148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August 2022</v>
      </c>
      <c r="D26" s="52"/>
      <c r="G26" s="18" t="s">
        <v>0</v>
      </c>
      <c r="H26" s="52" t="str">
        <f ca="1">G8</f>
        <v>August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347.88545454545459</v>
      </c>
      <c r="D30" s="10" t="s">
        <v>5</v>
      </c>
      <c r="G30" s="9" t="s">
        <v>8</v>
      </c>
      <c r="H30" s="11">
        <f>I34</f>
        <v>158.14131818181815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August 2022</v>
      </c>
      <c r="H34" s="55"/>
      <c r="I34" s="37">
        <f>AVERAGE(I41:I62)</f>
        <v>158.14131818181815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August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61</v>
      </c>
      <c r="C41" s="26">
        <v>44733</v>
      </c>
      <c r="D41" s="27">
        <v>277.05</v>
      </c>
      <c r="G41" s="25"/>
      <c r="H41" s="26">
        <v>44733</v>
      </c>
      <c r="I41" s="42">
        <v>128.03700000000001</v>
      </c>
    </row>
    <row r="42" spans="2:9" x14ac:dyDescent="0.3">
      <c r="B42" s="28" t="s">
        <v>61</v>
      </c>
      <c r="C42" s="29">
        <v>44734</v>
      </c>
      <c r="D42" s="30">
        <v>287.10000000000002</v>
      </c>
      <c r="G42" s="25"/>
      <c r="H42" s="26">
        <v>44734</v>
      </c>
      <c r="I42" s="42">
        <v>129.50200000000001</v>
      </c>
    </row>
    <row r="43" spans="2:9" x14ac:dyDescent="0.3">
      <c r="B43" s="28" t="s">
        <v>61</v>
      </c>
      <c r="C43" s="29">
        <v>44735</v>
      </c>
      <c r="D43" s="30">
        <v>302.31</v>
      </c>
      <c r="G43" s="25"/>
      <c r="H43" s="26">
        <v>44735</v>
      </c>
      <c r="I43" s="42">
        <v>137.01599999999999</v>
      </c>
    </row>
    <row r="44" spans="2:9" x14ac:dyDescent="0.3">
      <c r="B44" s="28" t="s">
        <v>61</v>
      </c>
      <c r="C44" s="29">
        <v>44736</v>
      </c>
      <c r="D44" s="30">
        <v>296.92</v>
      </c>
      <c r="G44" s="25"/>
      <c r="H44" s="26">
        <v>44736</v>
      </c>
      <c r="I44" s="42">
        <v>132.35900000000001</v>
      </c>
    </row>
    <row r="45" spans="2:9" x14ac:dyDescent="0.3">
      <c r="B45" s="28" t="s">
        <v>61</v>
      </c>
      <c r="C45" s="29">
        <v>44739</v>
      </c>
      <c r="D45" s="30">
        <v>300.74</v>
      </c>
      <c r="G45" s="25"/>
      <c r="H45" s="26">
        <v>44739</v>
      </c>
      <c r="I45" s="42">
        <v>134.041</v>
      </c>
    </row>
    <row r="46" spans="2:9" x14ac:dyDescent="0.3">
      <c r="B46" s="28" t="s">
        <v>61</v>
      </c>
      <c r="C46" s="29">
        <v>44740</v>
      </c>
      <c r="D46" s="30">
        <v>302.29000000000002</v>
      </c>
      <c r="G46" s="25"/>
      <c r="H46" s="26">
        <v>44740</v>
      </c>
      <c r="I46" s="42">
        <v>134.41300000000001</v>
      </c>
    </row>
    <row r="47" spans="2:9" x14ac:dyDescent="0.3">
      <c r="B47" s="28" t="s">
        <v>61</v>
      </c>
      <c r="C47" s="29">
        <v>44741</v>
      </c>
      <c r="D47" s="30">
        <v>319.47000000000003</v>
      </c>
      <c r="G47" s="25"/>
      <c r="H47" s="26">
        <v>44741</v>
      </c>
      <c r="I47" s="42">
        <v>144.54499999999999</v>
      </c>
    </row>
    <row r="48" spans="2:9" x14ac:dyDescent="0.3">
      <c r="B48" s="28" t="s">
        <v>61</v>
      </c>
      <c r="C48" s="29">
        <v>44742</v>
      </c>
      <c r="D48" s="30">
        <v>328.02</v>
      </c>
      <c r="G48" s="25"/>
      <c r="H48" s="26">
        <v>44742</v>
      </c>
      <c r="I48" s="42">
        <v>150.10000000000002</v>
      </c>
    </row>
    <row r="49" spans="2:9" x14ac:dyDescent="0.3">
      <c r="B49" s="28" t="s">
        <v>61</v>
      </c>
      <c r="C49" s="29">
        <v>44743</v>
      </c>
      <c r="D49" s="30">
        <v>318.33999999999997</v>
      </c>
      <c r="G49" s="25"/>
      <c r="H49" s="26">
        <v>44743</v>
      </c>
      <c r="I49" s="42">
        <v>152.30000000000001</v>
      </c>
    </row>
    <row r="50" spans="2:9" x14ac:dyDescent="0.3">
      <c r="B50" s="28" t="s">
        <v>61</v>
      </c>
      <c r="C50" s="29">
        <v>44746</v>
      </c>
      <c r="D50" s="30">
        <v>345.62</v>
      </c>
      <c r="G50" s="25"/>
      <c r="H50" s="26">
        <v>44746</v>
      </c>
      <c r="I50" s="42">
        <v>168.87100000000001</v>
      </c>
    </row>
    <row r="51" spans="2:9" x14ac:dyDescent="0.3">
      <c r="B51" s="28" t="s">
        <v>61</v>
      </c>
      <c r="C51" s="29">
        <v>44747</v>
      </c>
      <c r="D51" s="30">
        <v>360.97</v>
      </c>
      <c r="G51" s="25"/>
      <c r="H51" s="26">
        <v>44747</v>
      </c>
      <c r="I51" s="42">
        <v>170.35500000000002</v>
      </c>
    </row>
    <row r="52" spans="2:9" x14ac:dyDescent="0.3">
      <c r="B52" s="28" t="s">
        <v>61</v>
      </c>
      <c r="C52" s="29">
        <v>44748</v>
      </c>
      <c r="D52" s="30">
        <v>381.98</v>
      </c>
      <c r="G52" s="25"/>
      <c r="H52" s="26">
        <v>44748</v>
      </c>
      <c r="I52" s="42">
        <v>175.14</v>
      </c>
    </row>
    <row r="53" spans="2:9" x14ac:dyDescent="0.3">
      <c r="B53" s="28" t="s">
        <v>61</v>
      </c>
      <c r="C53" s="29">
        <v>44749</v>
      </c>
      <c r="D53" s="30">
        <v>427.93</v>
      </c>
      <c r="G53" s="25"/>
      <c r="H53" s="26">
        <v>44749</v>
      </c>
      <c r="I53" s="42">
        <v>188.43</v>
      </c>
    </row>
    <row r="54" spans="2:9" x14ac:dyDescent="0.3">
      <c r="B54" s="28" t="s">
        <v>61</v>
      </c>
      <c r="C54" s="29">
        <v>44750</v>
      </c>
      <c r="D54" s="30">
        <v>397.44</v>
      </c>
      <c r="G54" s="25"/>
      <c r="H54" s="26">
        <v>44750</v>
      </c>
      <c r="I54" s="42">
        <v>180.66</v>
      </c>
    </row>
    <row r="55" spans="2:9" x14ac:dyDescent="0.3">
      <c r="B55" s="28" t="s">
        <v>61</v>
      </c>
      <c r="C55" s="29">
        <v>44753</v>
      </c>
      <c r="D55" s="30">
        <v>387.44</v>
      </c>
      <c r="G55" s="25"/>
      <c r="H55" s="26">
        <v>44753</v>
      </c>
      <c r="I55" s="42">
        <v>169.59800000000001</v>
      </c>
    </row>
    <row r="56" spans="2:9" x14ac:dyDescent="0.3">
      <c r="B56" s="28" t="s">
        <v>61</v>
      </c>
      <c r="C56" s="29">
        <v>44754</v>
      </c>
      <c r="D56" s="30">
        <v>391.06</v>
      </c>
      <c r="G56" s="25"/>
      <c r="H56" s="26">
        <v>44754</v>
      </c>
      <c r="I56" s="42">
        <v>177.32300000000001</v>
      </c>
    </row>
    <row r="57" spans="2:9" x14ac:dyDescent="0.3">
      <c r="B57" s="28" t="s">
        <v>61</v>
      </c>
      <c r="C57" s="29">
        <v>44755</v>
      </c>
      <c r="D57" s="30">
        <v>396.51</v>
      </c>
      <c r="G57" s="25"/>
      <c r="H57" s="26">
        <v>44755</v>
      </c>
      <c r="I57" s="42">
        <v>184.41200000000003</v>
      </c>
    </row>
    <row r="58" spans="2:9" x14ac:dyDescent="0.3">
      <c r="B58" s="28" t="s">
        <v>61</v>
      </c>
      <c r="C58" s="29">
        <v>44756</v>
      </c>
      <c r="D58" s="30">
        <v>399.71</v>
      </c>
      <c r="G58" s="25"/>
      <c r="H58" s="26">
        <v>44756</v>
      </c>
      <c r="I58" s="42">
        <v>179.10700000000003</v>
      </c>
    </row>
    <row r="59" spans="2:9" x14ac:dyDescent="0.3">
      <c r="B59" s="28" t="s">
        <v>61</v>
      </c>
      <c r="C59" s="29">
        <v>44757</v>
      </c>
      <c r="D59" s="30">
        <v>370.97</v>
      </c>
      <c r="G59" s="25"/>
      <c r="H59" s="26">
        <v>44757</v>
      </c>
      <c r="I59" s="42">
        <v>163.72</v>
      </c>
    </row>
    <row r="60" spans="2:9" x14ac:dyDescent="0.3">
      <c r="B60" s="28" t="s">
        <v>61</v>
      </c>
      <c r="C60" s="29">
        <v>44760</v>
      </c>
      <c r="D60" s="30">
        <v>363</v>
      </c>
      <c r="G60" s="25"/>
      <c r="H60" s="26">
        <v>44760</v>
      </c>
      <c r="I60" s="42">
        <v>161.09</v>
      </c>
    </row>
    <row r="61" spans="2:9" x14ac:dyDescent="0.3">
      <c r="B61" s="28" t="s">
        <v>61</v>
      </c>
      <c r="C61" s="29">
        <v>44761</v>
      </c>
      <c r="D61" s="30">
        <v>355.55</v>
      </c>
      <c r="G61" s="25"/>
      <c r="H61" s="26">
        <v>44761</v>
      </c>
      <c r="I61" s="42">
        <v>158.83000000000004</v>
      </c>
    </row>
    <row r="62" spans="2:9" x14ac:dyDescent="0.3">
      <c r="B62" s="28" t="s">
        <v>61</v>
      </c>
      <c r="C62" s="29">
        <v>44762</v>
      </c>
      <c r="D62" s="30">
        <v>343.06</v>
      </c>
      <c r="G62" s="25"/>
      <c r="H62" s="26">
        <v>44762</v>
      </c>
      <c r="I62" s="42">
        <v>159.26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D00-000000000000}"/>
    <hyperlink ref="H28:I28" r:id="rId2" display="CEGH" xr:uid="{00000000-0004-0000-1D00-000001000000}"/>
    <hyperlink ref="B21" r:id="rId3" xr:uid="{00000000-0004-0000-1D00-000002000000}"/>
    <hyperlink ref="G21" r:id="rId4" xr:uid="{00000000-0004-0000-1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6:J61"/>
  <sheetViews>
    <sheetView zoomScale="70" zoomScaleNormal="70" workbookViewId="0">
      <selection activeCell="E16" sqref="E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Juli 2022</v>
      </c>
      <c r="C8" s="74"/>
      <c r="D8" s="75"/>
      <c r="G8" s="73" t="str">
        <f ca="1">MID(CELL("dateiname",F1),FIND("]",CELL("dateiname",F1))+1,255)</f>
        <v>Juli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24.08</v>
      </c>
      <c r="D10" s="12">
        <f>C10*1.2</f>
        <v>28.895999999999997</v>
      </c>
      <c r="E10" s="13"/>
      <c r="F10" s="13"/>
      <c r="G10" s="15" t="s">
        <v>31</v>
      </c>
      <c r="H10" s="41">
        <f>ROUND((($H$30-$H$31)+4.75)/10,2)</f>
        <v>10.01</v>
      </c>
      <c r="I10" s="12">
        <f>H10*1.2</f>
        <v>12.011999999999999</v>
      </c>
    </row>
    <row r="11" spans="2:9" x14ac:dyDescent="0.3">
      <c r="B11" s="16" t="s">
        <v>24</v>
      </c>
      <c r="C11" s="41">
        <f>ROUND(((($C$30-$C$31)*1.1)+9.75)/10,2)</f>
        <v>24.08</v>
      </c>
      <c r="D11" s="12">
        <f t="shared" ref="D11:D13" si="0">C11*1.2</f>
        <v>28.895999999999997</v>
      </c>
      <c r="E11" s="13"/>
      <c r="F11" s="13"/>
      <c r="G11" s="15" t="s">
        <v>30</v>
      </c>
      <c r="H11" s="41">
        <f>ROUND((($H$30-$H$31)+4.75)/10,2)</f>
        <v>10.01</v>
      </c>
      <c r="I11" s="12">
        <f t="shared" ref="I11:I13" si="1">H11*1.2</f>
        <v>12.011999999999999</v>
      </c>
    </row>
    <row r="12" spans="2:9" x14ac:dyDescent="0.3">
      <c r="B12" s="15" t="s">
        <v>25</v>
      </c>
      <c r="C12" s="41">
        <f>ROUND(((($C$30-$C$31)*1.1)+14.75)/10,2)</f>
        <v>24.58</v>
      </c>
      <c r="D12" s="12">
        <f t="shared" si="0"/>
        <v>29.495999999999995</v>
      </c>
      <c r="E12" s="13"/>
      <c r="F12" s="13"/>
      <c r="G12" s="15" t="s">
        <v>29</v>
      </c>
      <c r="H12" s="41">
        <f>ROUND((($H$30-$H$31)+9.75)/10,2)</f>
        <v>10.51</v>
      </c>
      <c r="I12" s="12">
        <f t="shared" si="1"/>
        <v>12.612</v>
      </c>
    </row>
    <row r="13" spans="2:9" x14ac:dyDescent="0.3">
      <c r="B13" s="15" t="s">
        <v>26</v>
      </c>
      <c r="C13" s="41">
        <f>ROUND(((($C$30-$C$31)*1.1)+14.75)/10,2)</f>
        <v>24.58</v>
      </c>
      <c r="D13" s="12">
        <f t="shared" si="0"/>
        <v>29.495999999999995</v>
      </c>
      <c r="E13" s="13"/>
      <c r="F13" s="13"/>
      <c r="G13" s="15" t="s">
        <v>32</v>
      </c>
      <c r="H13" s="41">
        <f>ROUND((($H$30-$H$31)+9.75)/10,2)</f>
        <v>10.51</v>
      </c>
      <c r="I13" s="12">
        <f t="shared" si="1"/>
        <v>12.612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Juli 2022</v>
      </c>
      <c r="D26" s="52"/>
      <c r="G26" s="18" t="s">
        <v>0</v>
      </c>
      <c r="H26" s="52" t="str">
        <f ca="1">G8</f>
        <v>Juli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210.05142857142857</v>
      </c>
      <c r="D30" s="10" t="s">
        <v>5</v>
      </c>
      <c r="G30" s="9" t="s">
        <v>8</v>
      </c>
      <c r="H30" s="11">
        <f>I34</f>
        <v>95.363619047619039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Juli 2022</v>
      </c>
      <c r="H34" s="55"/>
      <c r="I34" s="37">
        <f>AVERAGE(I41:I61)</f>
        <v>95.363619047619039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Juli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60</v>
      </c>
      <c r="C41" s="26">
        <v>44704</v>
      </c>
      <c r="D41" s="27">
        <v>203.14</v>
      </c>
      <c r="G41" s="25"/>
      <c r="H41" s="26">
        <v>44704</v>
      </c>
      <c r="I41" s="27">
        <v>88.281000000000006</v>
      </c>
    </row>
    <row r="42" spans="2:9" x14ac:dyDescent="0.3">
      <c r="B42" s="28" t="s">
        <v>60</v>
      </c>
      <c r="C42" s="29">
        <v>44705</v>
      </c>
      <c r="D42" s="30">
        <v>201.73</v>
      </c>
      <c r="G42" s="25"/>
      <c r="H42" s="26">
        <v>44705</v>
      </c>
      <c r="I42" s="27">
        <v>90.369</v>
      </c>
    </row>
    <row r="43" spans="2:9" x14ac:dyDescent="0.3">
      <c r="B43" s="28" t="s">
        <v>60</v>
      </c>
      <c r="C43" s="29">
        <v>44706</v>
      </c>
      <c r="D43" s="30">
        <v>203.39</v>
      </c>
      <c r="G43" s="25"/>
      <c r="H43" s="26">
        <v>44706</v>
      </c>
      <c r="I43" s="27">
        <v>94.367999999999995</v>
      </c>
    </row>
    <row r="44" spans="2:9" x14ac:dyDescent="0.3">
      <c r="B44" s="28" t="s">
        <v>60</v>
      </c>
      <c r="C44" s="29">
        <v>44707</v>
      </c>
      <c r="D44" s="30">
        <v>204.41</v>
      </c>
      <c r="G44" s="25"/>
      <c r="H44" s="26">
        <v>44707</v>
      </c>
      <c r="I44" s="27">
        <v>92.281999999999996</v>
      </c>
    </row>
    <row r="45" spans="2:9" x14ac:dyDescent="0.3">
      <c r="B45" s="28" t="s">
        <v>60</v>
      </c>
      <c r="C45" s="29">
        <v>44708</v>
      </c>
      <c r="D45" s="30">
        <v>204.75</v>
      </c>
      <c r="G45" s="25"/>
      <c r="H45" s="26">
        <v>44708</v>
      </c>
      <c r="I45" s="27">
        <v>93.384000000000015</v>
      </c>
    </row>
    <row r="46" spans="2:9" x14ac:dyDescent="0.3">
      <c r="B46" s="28" t="s">
        <v>60</v>
      </c>
      <c r="C46" s="29">
        <v>44711</v>
      </c>
      <c r="D46" s="30">
        <v>201.8</v>
      </c>
      <c r="G46" s="25"/>
      <c r="H46" s="26">
        <v>44711</v>
      </c>
      <c r="I46" s="27">
        <v>93.272000000000006</v>
      </c>
    </row>
    <row r="47" spans="2:9" x14ac:dyDescent="0.3">
      <c r="B47" s="28" t="s">
        <v>60</v>
      </c>
      <c r="C47" s="29">
        <v>44712</v>
      </c>
      <c r="D47" s="30">
        <v>214.48</v>
      </c>
      <c r="G47" s="25"/>
      <c r="H47" s="26">
        <v>44712</v>
      </c>
      <c r="I47" s="27">
        <v>96.457000000000008</v>
      </c>
    </row>
    <row r="48" spans="2:9" x14ac:dyDescent="0.3">
      <c r="B48" s="28" t="s">
        <v>60</v>
      </c>
      <c r="C48" s="29">
        <v>44713</v>
      </c>
      <c r="D48" s="30">
        <v>203.91</v>
      </c>
      <c r="G48" s="25"/>
      <c r="H48" s="26">
        <v>44713</v>
      </c>
      <c r="I48" s="27">
        <v>88.057000000000016</v>
      </c>
    </row>
    <row r="49" spans="2:9" x14ac:dyDescent="0.3">
      <c r="B49" s="28" t="s">
        <v>60</v>
      </c>
      <c r="C49" s="29">
        <v>44714</v>
      </c>
      <c r="D49" s="30">
        <v>196.6</v>
      </c>
      <c r="G49" s="25"/>
      <c r="H49" s="26">
        <v>44714</v>
      </c>
      <c r="I49" s="27">
        <v>85.954999999999998</v>
      </c>
    </row>
    <row r="50" spans="2:9" x14ac:dyDescent="0.3">
      <c r="B50" s="28" t="s">
        <v>60</v>
      </c>
      <c r="C50" s="29">
        <v>44715</v>
      </c>
      <c r="D50" s="30">
        <v>195.31</v>
      </c>
      <c r="G50" s="25"/>
      <c r="H50" s="26">
        <v>44715</v>
      </c>
      <c r="I50" s="27">
        <v>85.054000000000002</v>
      </c>
    </row>
    <row r="51" spans="2:9" x14ac:dyDescent="0.3">
      <c r="B51" s="28" t="s">
        <v>60</v>
      </c>
      <c r="C51" s="29">
        <v>44718</v>
      </c>
      <c r="D51" s="30">
        <v>190.81</v>
      </c>
      <c r="G51" s="25"/>
      <c r="H51" s="26">
        <v>44718</v>
      </c>
      <c r="I51" s="27">
        <v>84.009</v>
      </c>
    </row>
    <row r="52" spans="2:9" x14ac:dyDescent="0.3">
      <c r="B52" s="28" t="s">
        <v>60</v>
      </c>
      <c r="C52" s="29">
        <v>44719</v>
      </c>
      <c r="D52" s="30">
        <v>187.65</v>
      </c>
      <c r="G52" s="25"/>
      <c r="H52" s="26">
        <v>44719</v>
      </c>
      <c r="I52" s="27">
        <v>80.91500000000002</v>
      </c>
    </row>
    <row r="53" spans="2:9" x14ac:dyDescent="0.3">
      <c r="B53" s="28" t="s">
        <v>60</v>
      </c>
      <c r="C53" s="29">
        <v>44720</v>
      </c>
      <c r="D53" s="30">
        <v>182.27</v>
      </c>
      <c r="G53" s="25"/>
      <c r="H53" s="26">
        <v>44720</v>
      </c>
      <c r="I53" s="27">
        <v>80.904000000000011</v>
      </c>
    </row>
    <row r="54" spans="2:9" x14ac:dyDescent="0.3">
      <c r="B54" s="28" t="s">
        <v>60</v>
      </c>
      <c r="C54" s="29">
        <v>44721</v>
      </c>
      <c r="D54" s="30">
        <v>192.05</v>
      </c>
      <c r="G54" s="25"/>
      <c r="H54" s="26">
        <v>44721</v>
      </c>
      <c r="I54" s="27">
        <v>86.356999999999999</v>
      </c>
    </row>
    <row r="55" spans="2:9" x14ac:dyDescent="0.3">
      <c r="B55" s="28" t="s">
        <v>60</v>
      </c>
      <c r="C55" s="29">
        <v>44722</v>
      </c>
      <c r="D55" s="30">
        <v>188.72</v>
      </c>
      <c r="G55" s="25"/>
      <c r="H55" s="26">
        <v>44722</v>
      </c>
      <c r="I55" s="27">
        <v>84.266999999999996</v>
      </c>
    </row>
    <row r="56" spans="2:9" x14ac:dyDescent="0.3">
      <c r="B56" s="28" t="s">
        <v>60</v>
      </c>
      <c r="C56" s="29">
        <v>44725</v>
      </c>
      <c r="D56" s="30">
        <v>188.23</v>
      </c>
      <c r="G56" s="25"/>
      <c r="H56" s="26">
        <v>44725</v>
      </c>
      <c r="I56" s="27">
        <v>84.638999999999996</v>
      </c>
    </row>
    <row r="57" spans="2:9" x14ac:dyDescent="0.3">
      <c r="B57" s="28" t="s">
        <v>60</v>
      </c>
      <c r="C57" s="29">
        <v>44726</v>
      </c>
      <c r="D57" s="30">
        <v>210.63</v>
      </c>
      <c r="G57" s="25"/>
      <c r="H57" s="26">
        <v>44726</v>
      </c>
      <c r="I57" s="27">
        <v>97.924000000000007</v>
      </c>
    </row>
    <row r="58" spans="2:9" x14ac:dyDescent="0.3">
      <c r="B58" s="28" t="s">
        <v>60</v>
      </c>
      <c r="C58" s="29">
        <v>44727</v>
      </c>
      <c r="D58" s="30">
        <v>242.51</v>
      </c>
      <c r="G58" s="25"/>
      <c r="H58" s="26">
        <v>44727</v>
      </c>
      <c r="I58" s="27">
        <v>122.261</v>
      </c>
    </row>
    <row r="59" spans="2:9" x14ac:dyDescent="0.3">
      <c r="B59" s="28" t="s">
        <v>60</v>
      </c>
      <c r="C59" s="29">
        <v>44728</v>
      </c>
      <c r="D59" s="30">
        <v>279.39999999999998</v>
      </c>
      <c r="G59" s="25"/>
      <c r="H59" s="26">
        <v>44728</v>
      </c>
      <c r="I59" s="27">
        <v>128.23699999999999</v>
      </c>
    </row>
    <row r="60" spans="2:9" x14ac:dyDescent="0.3">
      <c r="B60" s="28" t="s">
        <v>60</v>
      </c>
      <c r="C60" s="29">
        <v>44729</v>
      </c>
      <c r="D60" s="30">
        <v>254.67</v>
      </c>
      <c r="G60" s="25"/>
      <c r="H60" s="26">
        <v>44729</v>
      </c>
      <c r="I60" s="27">
        <v>120.876</v>
      </c>
    </row>
    <row r="61" spans="2:9" x14ac:dyDescent="0.3">
      <c r="B61" s="28" t="s">
        <v>60</v>
      </c>
      <c r="C61" s="29">
        <v>44732</v>
      </c>
      <c r="D61" s="30">
        <v>264.62</v>
      </c>
      <c r="G61" s="25"/>
      <c r="H61" s="26">
        <v>44732</v>
      </c>
      <c r="I61" s="27">
        <v>124.768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E00-000000000000}"/>
    <hyperlink ref="H28:I28" r:id="rId2" display="CEGH" xr:uid="{00000000-0004-0000-1E00-000001000000}"/>
    <hyperlink ref="B21" r:id="rId3" xr:uid="{00000000-0004-0000-1E00-000002000000}"/>
    <hyperlink ref="G21" r:id="rId4" xr:uid="{00000000-0004-0000-1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6:J62"/>
  <sheetViews>
    <sheetView zoomScale="70" zoomScaleNormal="70" workbookViewId="0">
      <selection activeCell="B41" sqref="B41:B62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Juni 2022</v>
      </c>
      <c r="C8" s="74"/>
      <c r="D8" s="75"/>
      <c r="G8" s="73" t="str">
        <f ca="1">MID(CELL("dateiname",F1),FIND("]",CELL("dateiname",F1))+1,255)</f>
        <v>Juni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24.25</v>
      </c>
      <c r="D10" s="12">
        <f>C10*1.2</f>
        <v>29.099999999999998</v>
      </c>
      <c r="E10" s="13"/>
      <c r="F10" s="13"/>
      <c r="G10" s="15" t="s">
        <v>31</v>
      </c>
      <c r="H10" s="41">
        <f>ROUND((($H$30-$H$31)+4.75)/10,2)</f>
        <v>10.54</v>
      </c>
      <c r="I10" s="12">
        <f>H10*1.2</f>
        <v>12.647999999999998</v>
      </c>
    </row>
    <row r="11" spans="2:9" x14ac:dyDescent="0.3">
      <c r="B11" s="16" t="s">
        <v>24</v>
      </c>
      <c r="C11" s="41">
        <f>ROUND(((($C$30-$C$31)*1.1)+9.75)/10,2)</f>
        <v>24.25</v>
      </c>
      <c r="D11" s="12">
        <f t="shared" ref="D11:D13" si="0">C11*1.2</f>
        <v>29.099999999999998</v>
      </c>
      <c r="E11" s="13"/>
      <c r="F11" s="13"/>
      <c r="G11" s="15" t="s">
        <v>30</v>
      </c>
      <c r="H11" s="41">
        <f>ROUND((($H$30-$H$31)+4.75)/10,2)</f>
        <v>10.54</v>
      </c>
      <c r="I11" s="12">
        <f t="shared" ref="I11:I13" si="1">H11*1.2</f>
        <v>12.647999999999998</v>
      </c>
    </row>
    <row r="12" spans="2:9" x14ac:dyDescent="0.3">
      <c r="B12" s="15" t="s">
        <v>25</v>
      </c>
      <c r="C12" s="41">
        <f>ROUND(((($C$30-$C$31)*1.1)+14.75)/10,2)</f>
        <v>24.75</v>
      </c>
      <c r="D12" s="12">
        <f t="shared" si="0"/>
        <v>29.7</v>
      </c>
      <c r="E12" s="13"/>
      <c r="F12" s="13"/>
      <c r="G12" s="15" t="s">
        <v>29</v>
      </c>
      <c r="H12" s="41">
        <f>ROUND((($H$30-$H$31)+9.75)/10,2)</f>
        <v>11.04</v>
      </c>
      <c r="I12" s="12">
        <f t="shared" si="1"/>
        <v>13.247999999999999</v>
      </c>
    </row>
    <row r="13" spans="2:9" x14ac:dyDescent="0.3">
      <c r="B13" s="15" t="s">
        <v>26</v>
      </c>
      <c r="C13" s="41">
        <f>ROUND(((($C$30-$C$31)*1.1)+14.75)/10,2)</f>
        <v>24.75</v>
      </c>
      <c r="D13" s="12">
        <f t="shared" si="0"/>
        <v>29.7</v>
      </c>
      <c r="E13" s="13"/>
      <c r="F13" s="13"/>
      <c r="G13" s="15" t="s">
        <v>32</v>
      </c>
      <c r="H13" s="41">
        <f>ROUND((($H$30-$H$31)+9.75)/10,2)</f>
        <v>11.04</v>
      </c>
      <c r="I13" s="12">
        <f t="shared" si="1"/>
        <v>13.247999999999999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Juni 2022</v>
      </c>
      <c r="D26" s="52"/>
      <c r="G26" s="18" t="s">
        <v>0</v>
      </c>
      <c r="H26" s="52" t="str">
        <f ca="1">G8</f>
        <v>Juni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211.57545454545453</v>
      </c>
      <c r="D30" s="10" t="s">
        <v>5</v>
      </c>
      <c r="G30" s="9" t="s">
        <v>8</v>
      </c>
      <c r="H30" s="11">
        <f>I34</f>
        <v>100.67636363636365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Juni 2022</v>
      </c>
      <c r="H34" s="55"/>
      <c r="I34" s="37">
        <f>AVERAGE(I41:I62)</f>
        <v>100.67636363636365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Juni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59</v>
      </c>
      <c r="C41" s="26">
        <v>44672</v>
      </c>
      <c r="D41" s="27">
        <v>222.2</v>
      </c>
      <c r="G41" s="25"/>
      <c r="H41" s="26">
        <v>44672</v>
      </c>
      <c r="I41" s="27">
        <v>103.45</v>
      </c>
    </row>
    <row r="42" spans="2:9" x14ac:dyDescent="0.3">
      <c r="B42" s="25" t="s">
        <v>59</v>
      </c>
      <c r="C42" s="26">
        <v>44673</v>
      </c>
      <c r="D42" s="27">
        <v>219.66</v>
      </c>
      <c r="G42" s="25"/>
      <c r="H42" s="26">
        <v>44673</v>
      </c>
      <c r="I42" s="27">
        <v>98.96</v>
      </c>
    </row>
    <row r="43" spans="2:9" x14ac:dyDescent="0.3">
      <c r="B43" s="25" t="s">
        <v>59</v>
      </c>
      <c r="C43" s="26">
        <v>44676</v>
      </c>
      <c r="D43" s="27">
        <v>216.39</v>
      </c>
      <c r="G43" s="25"/>
      <c r="H43" s="26">
        <v>44676</v>
      </c>
      <c r="I43" s="27">
        <v>95.825000000000003</v>
      </c>
    </row>
    <row r="44" spans="2:9" x14ac:dyDescent="0.3">
      <c r="B44" s="25" t="s">
        <v>59</v>
      </c>
      <c r="C44" s="26">
        <v>44677</v>
      </c>
      <c r="D44" s="27">
        <v>206.51</v>
      </c>
      <c r="G44" s="25"/>
      <c r="H44" s="26">
        <v>44677</v>
      </c>
      <c r="I44" s="27">
        <v>105.48</v>
      </c>
    </row>
    <row r="45" spans="2:9" x14ac:dyDescent="0.3">
      <c r="B45" s="25" t="s">
        <v>59</v>
      </c>
      <c r="C45" s="26">
        <v>44678</v>
      </c>
      <c r="D45" s="27">
        <v>228.33</v>
      </c>
      <c r="G45" s="25"/>
      <c r="H45" s="26">
        <v>44678</v>
      </c>
      <c r="I45" s="27">
        <v>111.55</v>
      </c>
    </row>
    <row r="46" spans="2:9" x14ac:dyDescent="0.3">
      <c r="B46" s="25" t="s">
        <v>59</v>
      </c>
      <c r="C46" s="26">
        <v>44679</v>
      </c>
      <c r="D46" s="27">
        <v>216.33</v>
      </c>
      <c r="G46" s="25"/>
      <c r="H46" s="26">
        <v>44679</v>
      </c>
      <c r="I46" s="27">
        <v>102.17</v>
      </c>
    </row>
    <row r="47" spans="2:9" x14ac:dyDescent="0.3">
      <c r="B47" s="25" t="s">
        <v>59</v>
      </c>
      <c r="C47" s="26">
        <v>44680</v>
      </c>
      <c r="D47" s="27">
        <v>218.79</v>
      </c>
      <c r="G47" s="25"/>
      <c r="H47" s="26">
        <v>44680</v>
      </c>
      <c r="I47" s="27">
        <v>102.41</v>
      </c>
    </row>
    <row r="48" spans="2:9" x14ac:dyDescent="0.3">
      <c r="B48" s="25" t="s">
        <v>59</v>
      </c>
      <c r="C48" s="26">
        <v>44683</v>
      </c>
      <c r="D48" s="27">
        <v>205.82</v>
      </c>
      <c r="G48" s="25"/>
      <c r="H48" s="26">
        <v>44683</v>
      </c>
      <c r="I48" s="27">
        <v>99.311999999999998</v>
      </c>
    </row>
    <row r="49" spans="2:9" x14ac:dyDescent="0.3">
      <c r="B49" s="25" t="s">
        <v>59</v>
      </c>
      <c r="C49" s="26">
        <v>44684</v>
      </c>
      <c r="D49" s="27">
        <v>209.19</v>
      </c>
      <c r="G49" s="25"/>
      <c r="H49" s="26">
        <v>44684</v>
      </c>
      <c r="I49" s="27">
        <v>102.00000000000001</v>
      </c>
    </row>
    <row r="50" spans="2:9" x14ac:dyDescent="0.3">
      <c r="B50" s="25" t="s">
        <v>59</v>
      </c>
      <c r="C50" s="26">
        <v>44685</v>
      </c>
      <c r="D50" s="27">
        <v>218.64</v>
      </c>
      <c r="G50" s="25"/>
      <c r="H50" s="26">
        <v>44685</v>
      </c>
      <c r="I50" s="27">
        <v>105.68</v>
      </c>
    </row>
    <row r="51" spans="2:9" x14ac:dyDescent="0.3">
      <c r="B51" s="25" t="s">
        <v>59</v>
      </c>
      <c r="C51" s="26">
        <v>44686</v>
      </c>
      <c r="D51" s="27">
        <v>222.84</v>
      </c>
      <c r="G51" s="25"/>
      <c r="H51" s="26">
        <v>44686</v>
      </c>
      <c r="I51" s="27">
        <v>108.2</v>
      </c>
    </row>
    <row r="52" spans="2:9" x14ac:dyDescent="0.3">
      <c r="B52" s="25" t="s">
        <v>59</v>
      </c>
      <c r="C52" s="26">
        <v>44687</v>
      </c>
      <c r="D52" s="27">
        <v>213.32</v>
      </c>
      <c r="G52" s="25"/>
      <c r="H52" s="26">
        <v>44687</v>
      </c>
      <c r="I52" s="27">
        <v>102.91800000000001</v>
      </c>
    </row>
    <row r="53" spans="2:9" x14ac:dyDescent="0.3">
      <c r="B53" s="25" t="s">
        <v>59</v>
      </c>
      <c r="C53" s="26">
        <v>44690</v>
      </c>
      <c r="D53" s="27">
        <v>202.12</v>
      </c>
      <c r="G53" s="25"/>
      <c r="H53" s="26">
        <v>44690</v>
      </c>
      <c r="I53" s="27">
        <v>95.551000000000002</v>
      </c>
    </row>
    <row r="54" spans="2:9" x14ac:dyDescent="0.3">
      <c r="B54" s="25" t="s">
        <v>59</v>
      </c>
      <c r="C54" s="26">
        <v>44691</v>
      </c>
      <c r="D54" s="27">
        <v>196.94</v>
      </c>
      <c r="G54" s="25"/>
      <c r="H54" s="26">
        <v>44691</v>
      </c>
      <c r="I54" s="27">
        <v>100.92000000000002</v>
      </c>
    </row>
    <row r="55" spans="2:9" x14ac:dyDescent="0.3">
      <c r="B55" s="25" t="s">
        <v>59</v>
      </c>
      <c r="C55" s="26">
        <v>44692</v>
      </c>
      <c r="D55" s="27">
        <v>203.34</v>
      </c>
      <c r="G55" s="25"/>
      <c r="H55" s="26">
        <v>44692</v>
      </c>
      <c r="I55" s="27">
        <v>97.06</v>
      </c>
    </row>
    <row r="56" spans="2:9" x14ac:dyDescent="0.3">
      <c r="B56" s="25" t="s">
        <v>59</v>
      </c>
      <c r="C56" s="26">
        <v>44693</v>
      </c>
      <c r="D56" s="27">
        <v>224.56</v>
      </c>
      <c r="G56" s="25"/>
      <c r="H56" s="26">
        <v>44693</v>
      </c>
      <c r="I56" s="27">
        <v>109.95</v>
      </c>
    </row>
    <row r="57" spans="2:9" x14ac:dyDescent="0.3">
      <c r="B57" s="25" t="s">
        <v>59</v>
      </c>
      <c r="C57" s="26">
        <v>44694</v>
      </c>
      <c r="D57" s="27">
        <v>212.64</v>
      </c>
      <c r="G57" s="25"/>
      <c r="H57" s="26">
        <v>44694</v>
      </c>
      <c r="I57" s="27">
        <v>100.334</v>
      </c>
    </row>
    <row r="58" spans="2:9" x14ac:dyDescent="0.3">
      <c r="B58" s="25" t="s">
        <v>59</v>
      </c>
      <c r="C58" s="26">
        <v>44697</v>
      </c>
      <c r="D58" s="27">
        <v>205.33</v>
      </c>
      <c r="G58" s="25"/>
      <c r="H58" s="26">
        <v>44697</v>
      </c>
      <c r="I58" s="27">
        <v>95.29000000000002</v>
      </c>
    </row>
    <row r="59" spans="2:9" x14ac:dyDescent="0.3">
      <c r="B59" s="25" t="s">
        <v>59</v>
      </c>
      <c r="C59" s="26">
        <v>44698</v>
      </c>
      <c r="D59" s="27">
        <v>208.92</v>
      </c>
      <c r="G59" s="25"/>
      <c r="H59" s="26">
        <v>44698</v>
      </c>
      <c r="I59" s="27">
        <v>96.46</v>
      </c>
    </row>
    <row r="60" spans="2:9" x14ac:dyDescent="0.3">
      <c r="B60" s="25" t="s">
        <v>59</v>
      </c>
      <c r="C60" s="26">
        <v>44699</v>
      </c>
      <c r="D60" s="27">
        <v>205.42</v>
      </c>
      <c r="G60" s="25"/>
      <c r="H60" s="26">
        <v>44699</v>
      </c>
      <c r="I60" s="27">
        <v>97.343000000000004</v>
      </c>
    </row>
    <row r="61" spans="2:9" x14ac:dyDescent="0.3">
      <c r="B61" s="25" t="s">
        <v>59</v>
      </c>
      <c r="C61" s="26">
        <v>44700</v>
      </c>
      <c r="D61" s="27">
        <v>199.45</v>
      </c>
      <c r="G61" s="25"/>
      <c r="H61" s="26">
        <v>44700</v>
      </c>
      <c r="I61" s="27">
        <v>93.435000000000002</v>
      </c>
    </row>
    <row r="62" spans="2:9" x14ac:dyDescent="0.3">
      <c r="B62" s="25" t="s">
        <v>59</v>
      </c>
      <c r="C62" s="26">
        <v>44701</v>
      </c>
      <c r="D62" s="27">
        <v>197.92</v>
      </c>
      <c r="G62" s="25"/>
      <c r="H62" s="26">
        <v>44701</v>
      </c>
      <c r="I62" s="27">
        <v>90.581999999999994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F00-000000000000}"/>
    <hyperlink ref="H28:I28" r:id="rId2" display="CEGH" xr:uid="{00000000-0004-0000-1F00-000001000000}"/>
    <hyperlink ref="B21" r:id="rId3" xr:uid="{00000000-0004-0000-1F00-000002000000}"/>
    <hyperlink ref="G21" r:id="rId4" xr:uid="{00000000-0004-0000-1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6:J61"/>
  <sheetViews>
    <sheetView zoomScale="70" zoomScaleNormal="70" workbookViewId="0">
      <selection activeCell="E19" sqref="E1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Mai 2022</v>
      </c>
      <c r="C8" s="74"/>
      <c r="D8" s="75"/>
      <c r="G8" s="73" t="str">
        <f ca="1">MID(CELL("dateiname",F1),FIND("]",CELL("dateiname",F1))+1,255)</f>
        <v>Mai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27.1</v>
      </c>
      <c r="D10" s="12">
        <f>C10*1.2</f>
        <v>32.520000000000003</v>
      </c>
      <c r="E10" s="13"/>
      <c r="F10" s="13"/>
      <c r="G10" s="15" t="s">
        <v>31</v>
      </c>
      <c r="H10" s="41">
        <f>ROUND((($H$30-$H$31)+4.75)/10,2)</f>
        <v>11.24</v>
      </c>
      <c r="I10" s="12">
        <f>H10*1.2</f>
        <v>13.488</v>
      </c>
    </row>
    <row r="11" spans="2:9" x14ac:dyDescent="0.3">
      <c r="B11" s="16" t="s">
        <v>24</v>
      </c>
      <c r="C11" s="41">
        <f>ROUND(((($C$30-$C$31)*1.1)+9.75)/10,2)</f>
        <v>27.1</v>
      </c>
      <c r="D11" s="12">
        <f t="shared" ref="D11:D13" si="0">C11*1.2</f>
        <v>32.520000000000003</v>
      </c>
      <c r="E11" s="13"/>
      <c r="F11" s="13"/>
      <c r="G11" s="15" t="s">
        <v>30</v>
      </c>
      <c r="H11" s="41">
        <f>ROUND((($H$30-$H$31)+4.75)/10,2)</f>
        <v>11.24</v>
      </c>
      <c r="I11" s="12">
        <f t="shared" ref="I11:I13" si="1">H11*1.2</f>
        <v>13.488</v>
      </c>
    </row>
    <row r="12" spans="2:9" x14ac:dyDescent="0.3">
      <c r="B12" s="15" t="s">
        <v>25</v>
      </c>
      <c r="C12" s="41">
        <f>ROUND(((($C$30-$C$31)*1.1)+14.75)/10,2)</f>
        <v>27.6</v>
      </c>
      <c r="D12" s="12">
        <f t="shared" si="0"/>
        <v>33.119999999999997</v>
      </c>
      <c r="E12" s="13"/>
      <c r="F12" s="13"/>
      <c r="G12" s="15" t="s">
        <v>29</v>
      </c>
      <c r="H12" s="41">
        <f>ROUND((($H$30-$H$31)+9.75)/10,2)</f>
        <v>11.74</v>
      </c>
      <c r="I12" s="12">
        <f t="shared" si="1"/>
        <v>14.087999999999999</v>
      </c>
    </row>
    <row r="13" spans="2:9" x14ac:dyDescent="0.3">
      <c r="B13" s="15" t="s">
        <v>26</v>
      </c>
      <c r="C13" s="41">
        <f>ROUND(((($C$30-$C$31)*1.1)+14.75)/10,2)</f>
        <v>27.6</v>
      </c>
      <c r="D13" s="12">
        <f t="shared" si="0"/>
        <v>33.119999999999997</v>
      </c>
      <c r="E13" s="13"/>
      <c r="F13" s="13"/>
      <c r="G13" s="15" t="s">
        <v>32</v>
      </c>
      <c r="H13" s="41">
        <f>ROUND((($H$30-$H$31)+9.75)/10,2)</f>
        <v>11.74</v>
      </c>
      <c r="I13" s="12">
        <f t="shared" si="1"/>
        <v>14.087999999999999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Mai 2022</v>
      </c>
      <c r="D26" s="52"/>
      <c r="G26" s="18" t="s">
        <v>0</v>
      </c>
      <c r="H26" s="52" t="str">
        <f ca="1">G8</f>
        <v>Mai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237.46523809523808</v>
      </c>
      <c r="D30" s="10" t="s">
        <v>5</v>
      </c>
      <c r="G30" s="9" t="s">
        <v>8</v>
      </c>
      <c r="H30" s="11">
        <f>I34</f>
        <v>107.69242857142861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Mai 2022</v>
      </c>
      <c r="H34" s="55"/>
      <c r="I34" s="37">
        <f>AVERAGE(I41:I61)</f>
        <v>107.69242857142861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Mai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58</v>
      </c>
      <c r="C41" s="26">
        <v>44641</v>
      </c>
      <c r="D41" s="27">
        <v>225.2</v>
      </c>
      <c r="G41" s="25"/>
      <c r="H41" s="26">
        <v>44641</v>
      </c>
      <c r="I41" s="27">
        <v>98.132000000000005</v>
      </c>
    </row>
    <row r="42" spans="2:9" x14ac:dyDescent="0.3">
      <c r="B42" s="28" t="s">
        <v>58</v>
      </c>
      <c r="C42" s="29">
        <v>44642</v>
      </c>
      <c r="D42" s="30">
        <v>226.84</v>
      </c>
      <c r="G42" s="28"/>
      <c r="H42" s="29">
        <v>44642</v>
      </c>
      <c r="I42" s="30">
        <v>98.665000000000006</v>
      </c>
    </row>
    <row r="43" spans="2:9" x14ac:dyDescent="0.3">
      <c r="B43" s="28" t="s">
        <v>58</v>
      </c>
      <c r="C43" s="29">
        <v>44643</v>
      </c>
      <c r="D43" s="30">
        <v>265.77</v>
      </c>
      <c r="G43" s="28"/>
      <c r="H43" s="29">
        <v>44643</v>
      </c>
      <c r="I43" s="30">
        <v>117.72499999999999</v>
      </c>
    </row>
    <row r="44" spans="2:9" x14ac:dyDescent="0.3">
      <c r="B44" s="25" t="s">
        <v>58</v>
      </c>
      <c r="C44" s="26">
        <v>44644</v>
      </c>
      <c r="D44" s="27">
        <v>256.45999999999998</v>
      </c>
      <c r="G44" s="28"/>
      <c r="H44" s="29">
        <v>44644</v>
      </c>
      <c r="I44" s="30">
        <v>114.166</v>
      </c>
    </row>
    <row r="45" spans="2:9" x14ac:dyDescent="0.3">
      <c r="B45" s="28" t="s">
        <v>58</v>
      </c>
      <c r="C45" s="29">
        <v>44645</v>
      </c>
      <c r="D45" s="30">
        <v>239.09</v>
      </c>
      <c r="G45" s="28"/>
      <c r="H45" s="29">
        <v>44645</v>
      </c>
      <c r="I45" s="30">
        <v>103.184</v>
      </c>
    </row>
    <row r="46" spans="2:9" x14ac:dyDescent="0.3">
      <c r="B46" s="28" t="s">
        <v>58</v>
      </c>
      <c r="C46" s="29">
        <v>44648</v>
      </c>
      <c r="D46" s="30">
        <v>243.17</v>
      </c>
      <c r="G46" s="28"/>
      <c r="H46" s="29">
        <v>44648</v>
      </c>
      <c r="I46" s="30">
        <v>105.15</v>
      </c>
    </row>
    <row r="47" spans="2:9" x14ac:dyDescent="0.3">
      <c r="B47" s="25" t="s">
        <v>58</v>
      </c>
      <c r="C47" s="26">
        <v>44649</v>
      </c>
      <c r="D47" s="27">
        <v>253.13</v>
      </c>
      <c r="G47" s="25"/>
      <c r="H47" s="26">
        <v>44649</v>
      </c>
      <c r="I47" s="27">
        <v>112.039</v>
      </c>
    </row>
    <row r="48" spans="2:9" x14ac:dyDescent="0.3">
      <c r="B48" s="28" t="s">
        <v>58</v>
      </c>
      <c r="C48" s="29">
        <v>44650</v>
      </c>
      <c r="D48" s="30">
        <v>267.13</v>
      </c>
      <c r="G48" s="28"/>
      <c r="H48" s="29">
        <v>44650</v>
      </c>
      <c r="I48" s="30">
        <v>120.15</v>
      </c>
    </row>
    <row r="49" spans="2:9" x14ac:dyDescent="0.3">
      <c r="B49" s="28" t="s">
        <v>58</v>
      </c>
      <c r="C49" s="29">
        <v>44651</v>
      </c>
      <c r="D49" s="30">
        <v>266.98</v>
      </c>
      <c r="G49" s="28"/>
      <c r="H49" s="29">
        <v>44651</v>
      </c>
      <c r="I49" s="30">
        <v>126.85</v>
      </c>
    </row>
    <row r="50" spans="2:9" x14ac:dyDescent="0.3">
      <c r="B50" s="25" t="s">
        <v>58</v>
      </c>
      <c r="C50" s="26">
        <v>44652</v>
      </c>
      <c r="D50" s="27">
        <v>259.45</v>
      </c>
      <c r="G50" s="28"/>
      <c r="H50" s="29">
        <v>44652</v>
      </c>
      <c r="I50" s="30">
        <v>114.61</v>
      </c>
    </row>
    <row r="51" spans="2:9" x14ac:dyDescent="0.3">
      <c r="B51" s="28" t="s">
        <v>58</v>
      </c>
      <c r="C51" s="29">
        <v>44655</v>
      </c>
      <c r="D51" s="30">
        <v>234.71</v>
      </c>
      <c r="G51" s="28"/>
      <c r="H51" s="29">
        <v>44655</v>
      </c>
      <c r="I51" s="30">
        <v>111.25</v>
      </c>
    </row>
    <row r="52" spans="2:9" x14ac:dyDescent="0.3">
      <c r="B52" s="28" t="s">
        <v>58</v>
      </c>
      <c r="C52" s="29">
        <v>44656</v>
      </c>
      <c r="D52" s="30">
        <v>234.1</v>
      </c>
      <c r="G52" s="28"/>
      <c r="H52" s="29">
        <v>44656</v>
      </c>
      <c r="I52" s="30">
        <v>110.283</v>
      </c>
    </row>
    <row r="53" spans="2:9" x14ac:dyDescent="0.3">
      <c r="B53" s="25" t="s">
        <v>58</v>
      </c>
      <c r="C53" s="26">
        <v>44657</v>
      </c>
      <c r="D53" s="27">
        <v>236.42</v>
      </c>
      <c r="G53" s="25"/>
      <c r="H53" s="26">
        <v>44657</v>
      </c>
      <c r="I53" s="27">
        <v>108.42</v>
      </c>
    </row>
    <row r="54" spans="2:9" x14ac:dyDescent="0.3">
      <c r="B54" s="28" t="s">
        <v>58</v>
      </c>
      <c r="C54" s="29">
        <v>44658</v>
      </c>
      <c r="D54" s="30">
        <v>230.4</v>
      </c>
      <c r="G54" s="28"/>
      <c r="H54" s="29">
        <v>44658</v>
      </c>
      <c r="I54" s="30">
        <v>106.745</v>
      </c>
    </row>
    <row r="55" spans="2:9" x14ac:dyDescent="0.3">
      <c r="B55" s="28" t="s">
        <v>58</v>
      </c>
      <c r="C55" s="29">
        <v>44659</v>
      </c>
      <c r="D55" s="30">
        <v>234.8</v>
      </c>
      <c r="G55" s="28"/>
      <c r="H55" s="29">
        <v>44659</v>
      </c>
      <c r="I55" s="30">
        <v>105.21</v>
      </c>
    </row>
    <row r="56" spans="2:9" x14ac:dyDescent="0.3">
      <c r="B56" s="25" t="s">
        <v>58</v>
      </c>
      <c r="C56" s="26">
        <v>44662</v>
      </c>
      <c r="D56" s="27">
        <v>222.4</v>
      </c>
      <c r="G56" s="28"/>
      <c r="H56" s="29">
        <v>44662</v>
      </c>
      <c r="I56" s="30">
        <v>102.33</v>
      </c>
    </row>
    <row r="57" spans="2:9" x14ac:dyDescent="0.3">
      <c r="B57" s="28" t="s">
        <v>58</v>
      </c>
      <c r="C57" s="29">
        <v>44663</v>
      </c>
      <c r="D57" s="30">
        <v>223.08</v>
      </c>
      <c r="G57" s="28"/>
      <c r="H57" s="29">
        <v>44663</v>
      </c>
      <c r="I57" s="30">
        <v>105.01</v>
      </c>
    </row>
    <row r="58" spans="2:9" x14ac:dyDescent="0.3">
      <c r="B58" s="28" t="s">
        <v>58</v>
      </c>
      <c r="C58" s="29">
        <v>44664</v>
      </c>
      <c r="D58" s="30">
        <v>225.57</v>
      </c>
      <c r="G58" s="28"/>
      <c r="H58" s="29">
        <v>44664</v>
      </c>
      <c r="I58" s="30">
        <v>108.33499999999999</v>
      </c>
    </row>
    <row r="59" spans="2:9" x14ac:dyDescent="0.3">
      <c r="B59" s="25" t="s">
        <v>58</v>
      </c>
      <c r="C59" s="26">
        <v>44665</v>
      </c>
      <c r="D59" s="27">
        <v>217</v>
      </c>
      <c r="G59" s="25"/>
      <c r="H59" s="26">
        <v>44665</v>
      </c>
      <c r="I59" s="27">
        <v>98.626999999999995</v>
      </c>
    </row>
    <row r="60" spans="2:9" x14ac:dyDescent="0.3">
      <c r="B60" s="28" t="s">
        <v>58</v>
      </c>
      <c r="C60" s="29">
        <v>44670</v>
      </c>
      <c r="D60" s="30">
        <v>211.32</v>
      </c>
      <c r="G60" s="28"/>
      <c r="H60" s="29">
        <v>44670</v>
      </c>
      <c r="I60" s="30">
        <v>96.65000000000002</v>
      </c>
    </row>
    <row r="61" spans="2:9" x14ac:dyDescent="0.3">
      <c r="B61" s="28" t="s">
        <v>58</v>
      </c>
      <c r="C61" s="29">
        <v>44671</v>
      </c>
      <c r="D61" s="30">
        <v>213.75</v>
      </c>
      <c r="G61" s="28"/>
      <c r="H61" s="29">
        <v>44671</v>
      </c>
      <c r="I61" s="30">
        <v>98.010000000000019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000-000000000000}"/>
    <hyperlink ref="H28:I28" r:id="rId2" display="CEGH" xr:uid="{00000000-0004-0000-2000-000001000000}"/>
    <hyperlink ref="B21" r:id="rId3" xr:uid="{00000000-0004-0000-2000-000002000000}"/>
    <hyperlink ref="G21" r:id="rId4" xr:uid="{00000000-0004-0000-2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6:J60"/>
  <sheetViews>
    <sheetView zoomScale="70" zoomScaleNormal="70" workbookViewId="0">
      <selection activeCell="I34" sqref="I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April 2022</v>
      </c>
      <c r="C8" s="74"/>
      <c r="D8" s="75"/>
      <c r="G8" s="73" t="str">
        <f ca="1">MID(CELL("dateiname",F1),FIND("]",CELL("dateiname",F1))+1,255)</f>
        <v>April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33.090000000000003</v>
      </c>
      <c r="D10" s="12">
        <f>C10*1.2</f>
        <v>39.708000000000006</v>
      </c>
      <c r="E10" s="13"/>
      <c r="F10" s="13"/>
      <c r="G10" s="15" t="s">
        <v>31</v>
      </c>
      <c r="H10" s="41">
        <f>ROUND((($H$30-$H$31)+4.75)/10,2)</f>
        <v>13.61</v>
      </c>
      <c r="I10" s="12">
        <f>H10*1.2</f>
        <v>16.331999999999997</v>
      </c>
    </row>
    <row r="11" spans="2:9" x14ac:dyDescent="0.3">
      <c r="B11" s="16" t="s">
        <v>24</v>
      </c>
      <c r="C11" s="41">
        <f>ROUND(((($C$30-$C$31)*1.1)+9.75)/10,2)</f>
        <v>33.090000000000003</v>
      </c>
      <c r="D11" s="12">
        <f t="shared" ref="D11:D13" si="0">C11*1.2</f>
        <v>39.708000000000006</v>
      </c>
      <c r="E11" s="13"/>
      <c r="F11" s="13"/>
      <c r="G11" s="15" t="s">
        <v>30</v>
      </c>
      <c r="H11" s="41">
        <f>ROUND((($H$30-$H$31)+4.75)/10,2)</f>
        <v>13.61</v>
      </c>
      <c r="I11" s="12">
        <f t="shared" ref="I11:I13" si="1">H11*1.2</f>
        <v>16.331999999999997</v>
      </c>
    </row>
    <row r="12" spans="2:9" x14ac:dyDescent="0.3">
      <c r="B12" s="15" t="s">
        <v>25</v>
      </c>
      <c r="C12" s="41">
        <f>ROUND(((($C$30-$C$31)*1.1)+14.75)/10,2)</f>
        <v>33.590000000000003</v>
      </c>
      <c r="D12" s="12">
        <f t="shared" si="0"/>
        <v>40.308</v>
      </c>
      <c r="E12" s="13"/>
      <c r="F12" s="13"/>
      <c r="G12" s="15" t="s">
        <v>29</v>
      </c>
      <c r="H12" s="41">
        <f>ROUND((($H$30-$H$31)+9.75)/10,2)</f>
        <v>14.11</v>
      </c>
      <c r="I12" s="12">
        <f t="shared" si="1"/>
        <v>16.931999999999999</v>
      </c>
    </row>
    <row r="13" spans="2:9" x14ac:dyDescent="0.3">
      <c r="B13" s="15" t="s">
        <v>26</v>
      </c>
      <c r="C13" s="41">
        <f>ROUND(((($C$30-$C$31)*1.1)+14.75)/10,2)</f>
        <v>33.590000000000003</v>
      </c>
      <c r="D13" s="12">
        <f t="shared" si="0"/>
        <v>40.308</v>
      </c>
      <c r="E13" s="13"/>
      <c r="F13" s="13"/>
      <c r="G13" s="15" t="s">
        <v>32</v>
      </c>
      <c r="H13" s="41">
        <f>ROUND((($H$30-$H$31)+9.75)/10,2)</f>
        <v>14.11</v>
      </c>
      <c r="I13" s="12">
        <f t="shared" si="1"/>
        <v>16.931999999999999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April 2022</v>
      </c>
      <c r="D26" s="52"/>
      <c r="G26" s="18" t="s">
        <v>0</v>
      </c>
      <c r="H26" s="52" t="str">
        <f ca="1">G8</f>
        <v>April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291.94849999999997</v>
      </c>
      <c r="D30" s="10" t="s">
        <v>5</v>
      </c>
      <c r="G30" s="9" t="s">
        <v>8</v>
      </c>
      <c r="H30" s="11">
        <f>I34</f>
        <v>131.32814999999999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April 2022</v>
      </c>
      <c r="H34" s="55"/>
      <c r="I34" s="37">
        <f>AVERAGE(I41:I60)</f>
        <v>131.32814999999999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April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57</v>
      </c>
      <c r="C41" s="26">
        <v>44613</v>
      </c>
      <c r="D41" s="27">
        <v>173.73</v>
      </c>
      <c r="G41" s="25"/>
      <c r="H41" s="26">
        <v>44613</v>
      </c>
      <c r="I41" s="27">
        <v>73.084000000000003</v>
      </c>
    </row>
    <row r="42" spans="2:9" x14ac:dyDescent="0.3">
      <c r="B42" s="28" t="s">
        <v>57</v>
      </c>
      <c r="C42" s="29">
        <v>44614</v>
      </c>
      <c r="D42" s="30">
        <v>185.11</v>
      </c>
      <c r="G42" s="28"/>
      <c r="H42" s="29">
        <v>44614</v>
      </c>
      <c r="I42" s="30">
        <v>80.350999999999999</v>
      </c>
    </row>
    <row r="43" spans="2:9" x14ac:dyDescent="0.3">
      <c r="B43" s="28" t="s">
        <v>57</v>
      </c>
      <c r="C43" s="29">
        <v>44615</v>
      </c>
      <c r="D43" s="30">
        <v>203.79</v>
      </c>
      <c r="G43" s="28"/>
      <c r="H43" s="29">
        <v>44615</v>
      </c>
      <c r="I43" s="30">
        <v>89.257000000000005</v>
      </c>
    </row>
    <row r="44" spans="2:9" x14ac:dyDescent="0.3">
      <c r="B44" s="28" t="s">
        <v>57</v>
      </c>
      <c r="C44" s="29">
        <v>44616</v>
      </c>
      <c r="D44" s="30">
        <v>296.5</v>
      </c>
      <c r="G44" s="28"/>
      <c r="H44" s="29">
        <v>44616</v>
      </c>
      <c r="I44" s="30">
        <v>134.40199999999999</v>
      </c>
    </row>
    <row r="45" spans="2:9" x14ac:dyDescent="0.3">
      <c r="B45" s="28" t="s">
        <v>57</v>
      </c>
      <c r="C45" s="29">
        <v>44617</v>
      </c>
      <c r="D45" s="30">
        <v>217.18</v>
      </c>
      <c r="G45" s="28"/>
      <c r="H45" s="29">
        <v>44617</v>
      </c>
      <c r="I45" s="30">
        <v>94.117000000000004</v>
      </c>
    </row>
    <row r="46" spans="2:9" x14ac:dyDescent="0.3">
      <c r="B46" s="28" t="s">
        <v>57</v>
      </c>
      <c r="C46" s="29">
        <v>44620</v>
      </c>
      <c r="D46" s="30">
        <v>237.03</v>
      </c>
      <c r="G46" s="28"/>
      <c r="H46" s="29">
        <v>44620</v>
      </c>
      <c r="I46" s="30">
        <v>100.13200000000002</v>
      </c>
    </row>
    <row r="47" spans="2:9" x14ac:dyDescent="0.3">
      <c r="B47" s="28" t="s">
        <v>57</v>
      </c>
      <c r="C47" s="29">
        <v>44621</v>
      </c>
      <c r="D47" s="30">
        <v>260</v>
      </c>
      <c r="G47" s="28"/>
      <c r="H47" s="29">
        <v>44621</v>
      </c>
      <c r="I47" s="30">
        <v>123</v>
      </c>
    </row>
    <row r="48" spans="2:9" x14ac:dyDescent="0.3">
      <c r="B48" s="28" t="s">
        <v>57</v>
      </c>
      <c r="C48" s="29">
        <v>44622</v>
      </c>
      <c r="D48" s="30">
        <v>333.55</v>
      </c>
      <c r="G48" s="25"/>
      <c r="H48" s="26">
        <v>44622</v>
      </c>
      <c r="I48" s="27">
        <v>167.119</v>
      </c>
    </row>
    <row r="49" spans="2:9" x14ac:dyDescent="0.3">
      <c r="B49" s="28" t="s">
        <v>57</v>
      </c>
      <c r="C49" s="29">
        <v>44623</v>
      </c>
      <c r="D49" s="30">
        <v>351.7</v>
      </c>
      <c r="G49" s="28"/>
      <c r="H49" s="29">
        <v>44623</v>
      </c>
      <c r="I49" s="30">
        <v>163.44499999999999</v>
      </c>
    </row>
    <row r="50" spans="2:9" x14ac:dyDescent="0.3">
      <c r="B50" s="28" t="s">
        <v>57</v>
      </c>
      <c r="C50" s="29">
        <v>44624</v>
      </c>
      <c r="D50" s="30">
        <v>429.81</v>
      </c>
      <c r="G50" s="28"/>
      <c r="H50" s="29">
        <v>44624</v>
      </c>
      <c r="I50" s="30">
        <v>195.16</v>
      </c>
    </row>
    <row r="51" spans="2:9" x14ac:dyDescent="0.3">
      <c r="B51" s="28" t="s">
        <v>57</v>
      </c>
      <c r="C51" s="29">
        <v>44627</v>
      </c>
      <c r="D51" s="30">
        <v>490.06</v>
      </c>
      <c r="G51" s="28"/>
      <c r="H51" s="29">
        <v>44627</v>
      </c>
      <c r="I51" s="30">
        <v>227.37700000000001</v>
      </c>
    </row>
    <row r="52" spans="2:9" x14ac:dyDescent="0.3">
      <c r="B52" s="28" t="s">
        <v>57</v>
      </c>
      <c r="C52" s="29">
        <v>44628</v>
      </c>
      <c r="D52" s="30">
        <v>465.81</v>
      </c>
      <c r="G52" s="28"/>
      <c r="H52" s="29">
        <v>44628</v>
      </c>
      <c r="I52" s="30">
        <v>215.62899999999999</v>
      </c>
    </row>
    <row r="53" spans="2:9" x14ac:dyDescent="0.3">
      <c r="B53" s="28" t="s">
        <v>57</v>
      </c>
      <c r="C53" s="29">
        <v>44629</v>
      </c>
      <c r="D53" s="30">
        <v>346.07</v>
      </c>
      <c r="G53" s="28"/>
      <c r="H53" s="29">
        <v>44629</v>
      </c>
      <c r="I53" s="30">
        <v>156.16800000000001</v>
      </c>
    </row>
    <row r="54" spans="2:9" x14ac:dyDescent="0.3">
      <c r="B54" s="28" t="s">
        <v>57</v>
      </c>
      <c r="C54" s="29">
        <v>44630</v>
      </c>
      <c r="D54" s="30">
        <v>308.81</v>
      </c>
      <c r="G54" s="28"/>
      <c r="H54" s="29">
        <v>44630</v>
      </c>
      <c r="I54" s="30">
        <v>125.276</v>
      </c>
    </row>
    <row r="55" spans="2:9" x14ac:dyDescent="0.3">
      <c r="B55" s="28" t="s">
        <v>57</v>
      </c>
      <c r="C55" s="29">
        <v>44631</v>
      </c>
      <c r="D55" s="30">
        <v>292.51</v>
      </c>
      <c r="G55" s="25"/>
      <c r="H55" s="26">
        <v>44631</v>
      </c>
      <c r="I55" s="27">
        <v>133.97200000000001</v>
      </c>
    </row>
    <row r="56" spans="2:9" x14ac:dyDescent="0.3">
      <c r="B56" s="28" t="s">
        <v>57</v>
      </c>
      <c r="C56" s="29">
        <v>44634</v>
      </c>
      <c r="D56" s="30">
        <v>256.61</v>
      </c>
      <c r="G56" s="28"/>
      <c r="H56" s="29">
        <v>44634</v>
      </c>
      <c r="I56" s="30">
        <v>116.65500000000002</v>
      </c>
    </row>
    <row r="57" spans="2:9" x14ac:dyDescent="0.3">
      <c r="B57" s="28" t="s">
        <v>57</v>
      </c>
      <c r="C57" s="29">
        <v>44635</v>
      </c>
      <c r="D57" s="30">
        <v>269.72000000000003</v>
      </c>
      <c r="G57" s="28"/>
      <c r="H57" s="29">
        <v>44635</v>
      </c>
      <c r="I57" s="30">
        <v>116.486</v>
      </c>
    </row>
    <row r="58" spans="2:9" x14ac:dyDescent="0.3">
      <c r="B58" s="28" t="s">
        <v>57</v>
      </c>
      <c r="C58" s="29">
        <v>44636</v>
      </c>
      <c r="D58" s="30">
        <v>242.67</v>
      </c>
      <c r="G58" s="28"/>
      <c r="H58" s="29">
        <v>44636</v>
      </c>
      <c r="I58" s="30">
        <v>103.081</v>
      </c>
    </row>
    <row r="59" spans="2:9" x14ac:dyDescent="0.3">
      <c r="B59" s="28" t="s">
        <v>57</v>
      </c>
      <c r="C59" s="29">
        <v>44637</v>
      </c>
      <c r="D59" s="30">
        <v>243.62</v>
      </c>
      <c r="G59" s="28"/>
      <c r="H59" s="29">
        <v>44637</v>
      </c>
      <c r="I59" s="30">
        <v>105.071</v>
      </c>
    </row>
    <row r="60" spans="2:9" x14ac:dyDescent="0.3">
      <c r="B60" s="28" t="s">
        <v>57</v>
      </c>
      <c r="C60" s="29">
        <v>44638</v>
      </c>
      <c r="D60" s="30">
        <v>234.69</v>
      </c>
      <c r="G60" s="28"/>
      <c r="H60" s="29">
        <v>44638</v>
      </c>
      <c r="I60" s="30">
        <v>106.78100000000002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100-000000000000}"/>
    <hyperlink ref="H28:I28" r:id="rId2" display="CEGH" xr:uid="{00000000-0004-0000-2100-000001000000}"/>
    <hyperlink ref="B21" r:id="rId3" xr:uid="{00000000-0004-0000-2100-000002000000}"/>
    <hyperlink ref="G21" r:id="rId4" xr:uid="{00000000-0004-0000-2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6:J61"/>
  <sheetViews>
    <sheetView zoomScale="70" zoomScaleNormal="70" workbookViewId="0">
      <selection activeCell="C30" sqref="C3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März 2022</v>
      </c>
      <c r="C8" s="74"/>
      <c r="D8" s="75"/>
      <c r="G8" s="73" t="str">
        <f ca="1">MID(CELL("dateiname",F1),FIND("]",CELL("dateiname",F1))+1,255)</f>
        <v>März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21.94</v>
      </c>
      <c r="D10" s="12">
        <f>C10*1.2</f>
        <v>26.327999999999999</v>
      </c>
      <c r="E10" s="13"/>
      <c r="F10" s="13"/>
      <c r="G10" s="15" t="s">
        <v>31</v>
      </c>
      <c r="H10" s="41">
        <f>ROUND((($H$30-$H$31)+4.75)/10,2)</f>
        <v>8.74</v>
      </c>
      <c r="I10" s="12">
        <f>H10*1.2</f>
        <v>10.488</v>
      </c>
    </row>
    <row r="11" spans="2:9" x14ac:dyDescent="0.3">
      <c r="B11" s="16" t="s">
        <v>24</v>
      </c>
      <c r="C11" s="41">
        <f>ROUND(((($C$30-$C$31)*1.1)+9.75)/10,2)</f>
        <v>21.94</v>
      </c>
      <c r="D11" s="12">
        <f t="shared" ref="D11:D13" si="0">C11*1.2</f>
        <v>26.327999999999999</v>
      </c>
      <c r="E11" s="13"/>
      <c r="F11" s="13"/>
      <c r="G11" s="15" t="s">
        <v>30</v>
      </c>
      <c r="H11" s="41">
        <f>ROUND((($H$30-$H$31)+4.75)/10,2)</f>
        <v>8.74</v>
      </c>
      <c r="I11" s="12">
        <f t="shared" ref="I11:I13" si="1">H11*1.2</f>
        <v>10.488</v>
      </c>
    </row>
    <row r="12" spans="2:9" x14ac:dyDescent="0.3">
      <c r="B12" s="15" t="s">
        <v>25</v>
      </c>
      <c r="C12" s="41">
        <f>ROUND(((($C$30-$C$31)*1.1)+14.75)/10,2)</f>
        <v>22.44</v>
      </c>
      <c r="D12" s="12">
        <f t="shared" si="0"/>
        <v>26.928000000000001</v>
      </c>
      <c r="E12" s="13"/>
      <c r="F12" s="13"/>
      <c r="G12" s="15" t="s">
        <v>29</v>
      </c>
      <c r="H12" s="41">
        <f>ROUND((($H$30-$H$31)+9.75)/10,2)</f>
        <v>9.24</v>
      </c>
      <c r="I12" s="12">
        <f t="shared" si="1"/>
        <v>11.087999999999999</v>
      </c>
    </row>
    <row r="13" spans="2:9" x14ac:dyDescent="0.3">
      <c r="B13" s="15" t="s">
        <v>26</v>
      </c>
      <c r="C13" s="41">
        <f>ROUND(((($C$30-$C$31)*1.1)+14.75)/10,2)</f>
        <v>22.44</v>
      </c>
      <c r="D13" s="12">
        <f t="shared" si="0"/>
        <v>26.928000000000001</v>
      </c>
      <c r="E13" s="13"/>
      <c r="F13" s="13"/>
      <c r="G13" s="15" t="s">
        <v>32</v>
      </c>
      <c r="H13" s="41">
        <f>ROUND((($H$30-$H$31)+9.75)/10,2)</f>
        <v>9.24</v>
      </c>
      <c r="I13" s="12">
        <f t="shared" si="1"/>
        <v>11.087999999999999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März 2022</v>
      </c>
      <c r="D26" s="52"/>
      <c r="G26" s="18" t="s">
        <v>0</v>
      </c>
      <c r="H26" s="52" t="str">
        <f ca="1">G8</f>
        <v>März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190.57666666666668</v>
      </c>
      <c r="D30" s="10" t="s">
        <v>5</v>
      </c>
      <c r="G30" s="9" t="s">
        <v>8</v>
      </c>
      <c r="H30" s="11">
        <f>I34</f>
        <v>82.643666666666647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März 2022</v>
      </c>
      <c r="H34" s="55"/>
      <c r="I34" s="37">
        <f>AVERAGE(I41:I61)</f>
        <v>82.643666666666647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März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56</v>
      </c>
      <c r="C41" s="26">
        <v>44582</v>
      </c>
      <c r="D41" s="27">
        <v>189.73</v>
      </c>
      <c r="G41" s="25"/>
      <c r="H41" s="29">
        <v>44582</v>
      </c>
      <c r="I41" s="30">
        <v>80.209999999999994</v>
      </c>
    </row>
    <row r="42" spans="2:9" x14ac:dyDescent="0.3">
      <c r="B42" s="28" t="s">
        <v>56</v>
      </c>
      <c r="C42" s="29">
        <v>44585</v>
      </c>
      <c r="D42" s="30">
        <v>211</v>
      </c>
      <c r="G42" s="25"/>
      <c r="H42" s="29">
        <v>44585</v>
      </c>
      <c r="I42" s="30">
        <v>94.37</v>
      </c>
    </row>
    <row r="43" spans="2:9" x14ac:dyDescent="0.3">
      <c r="B43" s="28" t="s">
        <v>56</v>
      </c>
      <c r="C43" s="29">
        <v>44586</v>
      </c>
      <c r="D43" s="30">
        <v>216.71</v>
      </c>
      <c r="G43" s="25"/>
      <c r="H43" s="29">
        <v>44586</v>
      </c>
      <c r="I43" s="30">
        <v>95.634</v>
      </c>
    </row>
    <row r="44" spans="2:9" x14ac:dyDescent="0.3">
      <c r="B44" s="28" t="s">
        <v>56</v>
      </c>
      <c r="C44" s="29">
        <v>44587</v>
      </c>
      <c r="D44" s="30">
        <v>213.13</v>
      </c>
      <c r="G44" s="25"/>
      <c r="H44" s="29">
        <v>44587</v>
      </c>
      <c r="I44" s="30">
        <v>93.635000000000005</v>
      </c>
    </row>
    <row r="45" spans="2:9" x14ac:dyDescent="0.3">
      <c r="B45" s="28" t="s">
        <v>56</v>
      </c>
      <c r="C45" s="29">
        <v>44588</v>
      </c>
      <c r="D45" s="30">
        <v>218.13</v>
      </c>
      <c r="G45" s="25"/>
      <c r="H45" s="29">
        <v>44588</v>
      </c>
      <c r="I45" s="30">
        <v>94.590999999999994</v>
      </c>
    </row>
    <row r="46" spans="2:9" x14ac:dyDescent="0.3">
      <c r="B46" s="28" t="s">
        <v>56</v>
      </c>
      <c r="C46" s="29">
        <v>44589</v>
      </c>
      <c r="D46" s="30">
        <v>218.25</v>
      </c>
      <c r="G46" s="25"/>
      <c r="H46" s="29">
        <v>44589</v>
      </c>
      <c r="I46" s="30">
        <v>93.5</v>
      </c>
    </row>
    <row r="47" spans="2:9" x14ac:dyDescent="0.3">
      <c r="B47" s="28" t="s">
        <v>56</v>
      </c>
      <c r="C47" s="29">
        <v>44592</v>
      </c>
      <c r="D47" s="30">
        <v>203.48</v>
      </c>
      <c r="G47" s="25"/>
      <c r="H47" s="29">
        <v>44592</v>
      </c>
      <c r="I47" s="30">
        <v>86.631</v>
      </c>
    </row>
    <row r="48" spans="2:9" x14ac:dyDescent="0.3">
      <c r="B48" s="28" t="s">
        <v>56</v>
      </c>
      <c r="C48" s="29">
        <v>44593</v>
      </c>
      <c r="D48" s="30">
        <v>183.16</v>
      </c>
      <c r="G48" s="25"/>
      <c r="H48" s="29">
        <v>44593</v>
      </c>
      <c r="I48" s="30">
        <v>77.7</v>
      </c>
    </row>
    <row r="49" spans="2:9" x14ac:dyDescent="0.3">
      <c r="B49" s="28" t="s">
        <v>56</v>
      </c>
      <c r="C49" s="29">
        <v>44594</v>
      </c>
      <c r="D49" s="30">
        <v>194.18</v>
      </c>
      <c r="G49" s="25"/>
      <c r="H49" s="29">
        <v>44594</v>
      </c>
      <c r="I49" s="30">
        <v>79.649000000000001</v>
      </c>
    </row>
    <row r="50" spans="2:9" x14ac:dyDescent="0.3">
      <c r="B50" s="28" t="s">
        <v>56</v>
      </c>
      <c r="C50" s="29">
        <v>44595</v>
      </c>
      <c r="D50" s="30">
        <v>190.6</v>
      </c>
      <c r="G50" s="25"/>
      <c r="H50" s="29">
        <v>44595</v>
      </c>
      <c r="I50" s="30">
        <v>82.347999999999999</v>
      </c>
    </row>
    <row r="51" spans="2:9" x14ac:dyDescent="0.3">
      <c r="B51" s="28" t="s">
        <v>56</v>
      </c>
      <c r="C51" s="29">
        <v>44596</v>
      </c>
      <c r="D51" s="30">
        <v>197.04</v>
      </c>
      <c r="G51" s="25"/>
      <c r="H51" s="29">
        <v>44596</v>
      </c>
      <c r="I51" s="30">
        <v>84.519000000000005</v>
      </c>
    </row>
    <row r="52" spans="2:9" x14ac:dyDescent="0.3">
      <c r="B52" s="28" t="s">
        <v>56</v>
      </c>
      <c r="C52" s="29">
        <v>44599</v>
      </c>
      <c r="D52" s="30">
        <v>185.95</v>
      </c>
      <c r="G52" s="25"/>
      <c r="H52" s="29">
        <v>44599</v>
      </c>
      <c r="I52" s="30">
        <v>81.454999999999998</v>
      </c>
    </row>
    <row r="53" spans="2:9" x14ac:dyDescent="0.3">
      <c r="B53" s="28" t="s">
        <v>56</v>
      </c>
      <c r="C53" s="29">
        <v>44600</v>
      </c>
      <c r="D53" s="30">
        <v>182.92</v>
      </c>
      <c r="G53" s="25"/>
      <c r="H53" s="29">
        <v>44600</v>
      </c>
      <c r="I53" s="30">
        <v>79.311999999999998</v>
      </c>
    </row>
    <row r="54" spans="2:9" x14ac:dyDescent="0.3">
      <c r="B54" s="28" t="s">
        <v>56</v>
      </c>
      <c r="C54" s="29">
        <v>44601</v>
      </c>
      <c r="D54" s="30">
        <v>180.98</v>
      </c>
      <c r="G54" s="25"/>
      <c r="H54" s="29">
        <v>44601</v>
      </c>
      <c r="I54" s="30">
        <v>76.494</v>
      </c>
    </row>
    <row r="55" spans="2:9" x14ac:dyDescent="0.3">
      <c r="B55" s="28" t="s">
        <v>56</v>
      </c>
      <c r="C55" s="29">
        <v>44602</v>
      </c>
      <c r="D55" s="30">
        <v>177.58</v>
      </c>
      <c r="G55" s="25"/>
      <c r="H55" s="29">
        <v>44602</v>
      </c>
      <c r="I55" s="30">
        <v>76.312000000000012</v>
      </c>
    </row>
    <row r="56" spans="2:9" x14ac:dyDescent="0.3">
      <c r="B56" s="28" t="s">
        <v>56</v>
      </c>
      <c r="C56" s="29">
        <v>44603</v>
      </c>
      <c r="D56" s="30">
        <v>176.01</v>
      </c>
      <c r="G56" s="25"/>
      <c r="H56" s="29">
        <v>44603</v>
      </c>
      <c r="I56" s="30">
        <v>79.638000000000005</v>
      </c>
    </row>
    <row r="57" spans="2:9" x14ac:dyDescent="0.3">
      <c r="B57" s="28" t="s">
        <v>56</v>
      </c>
      <c r="C57" s="29">
        <v>44606</v>
      </c>
      <c r="D57" s="30">
        <v>184.19</v>
      </c>
      <c r="G57" s="25"/>
      <c r="H57" s="29">
        <v>44606</v>
      </c>
      <c r="I57" s="30">
        <v>83.055000000000007</v>
      </c>
    </row>
    <row r="58" spans="2:9" x14ac:dyDescent="0.3">
      <c r="B58" s="28" t="s">
        <v>56</v>
      </c>
      <c r="C58" s="29">
        <v>44607</v>
      </c>
      <c r="D58" s="30">
        <v>171.18</v>
      </c>
      <c r="G58" s="25"/>
      <c r="H58" s="29">
        <v>44607</v>
      </c>
      <c r="I58" s="30">
        <v>71.3</v>
      </c>
    </row>
    <row r="59" spans="2:9" x14ac:dyDescent="0.3">
      <c r="B59" s="28" t="s">
        <v>56</v>
      </c>
      <c r="C59" s="29">
        <v>44608</v>
      </c>
      <c r="D59" s="30">
        <v>167.46</v>
      </c>
      <c r="G59" s="25"/>
      <c r="H59" s="29">
        <v>44608</v>
      </c>
      <c r="I59" s="30">
        <v>71.998999999999995</v>
      </c>
    </row>
    <row r="60" spans="2:9" x14ac:dyDescent="0.3">
      <c r="B60" s="28" t="s">
        <v>56</v>
      </c>
      <c r="C60" s="29">
        <v>44609</v>
      </c>
      <c r="D60" s="30">
        <v>172.23</v>
      </c>
      <c r="G60" s="25"/>
      <c r="H60" s="29">
        <v>44609</v>
      </c>
      <c r="I60" s="30">
        <v>77.069999999999993</v>
      </c>
    </row>
    <row r="61" spans="2:9" ht="15.75" customHeight="1" x14ac:dyDescent="0.3">
      <c r="B61" s="28" t="s">
        <v>56</v>
      </c>
      <c r="C61" s="29">
        <v>44610</v>
      </c>
      <c r="D61" s="30">
        <v>168.2</v>
      </c>
      <c r="G61" s="25"/>
      <c r="H61" s="29">
        <v>44610</v>
      </c>
      <c r="I61" s="30">
        <v>76.094999999999999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200-000000000000}"/>
    <hyperlink ref="H28:I28" r:id="rId2" display="CEGH" xr:uid="{00000000-0004-0000-2200-000001000000}"/>
    <hyperlink ref="B21" r:id="rId3" xr:uid="{00000000-0004-0000-2200-000002000000}"/>
    <hyperlink ref="G21" r:id="rId4" xr:uid="{00000000-0004-0000-2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6:J63"/>
  <sheetViews>
    <sheetView topLeftCell="A16" zoomScale="70" zoomScaleNormal="70" workbookViewId="0">
      <selection activeCell="D44" sqref="D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Februar 2022</v>
      </c>
      <c r="C8" s="74"/>
      <c r="D8" s="75"/>
      <c r="G8" s="73" t="str">
        <f ca="1">MID(CELL("dateiname",F1),FIND("]",CELL("dateiname",F1))+1,255)</f>
        <v>Februar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34.18</v>
      </c>
      <c r="D10" s="12">
        <f>C10*1.2</f>
        <v>41.015999999999998</v>
      </c>
      <c r="E10" s="13"/>
      <c r="F10" s="13"/>
      <c r="G10" s="15" t="s">
        <v>31</v>
      </c>
      <c r="H10" s="41">
        <f>ROUND((($H$30-$H$31)+4.75)/10,2)</f>
        <v>10.34</v>
      </c>
      <c r="I10" s="12">
        <f>H10*1.2</f>
        <v>12.407999999999999</v>
      </c>
    </row>
    <row r="11" spans="2:9" x14ac:dyDescent="0.3">
      <c r="B11" s="16" t="s">
        <v>24</v>
      </c>
      <c r="C11" s="41">
        <f>ROUND(((($C$30-$C$31)*1.1)+9.75)/10,2)</f>
        <v>34.18</v>
      </c>
      <c r="D11" s="12">
        <f t="shared" ref="D11:D13" si="0">C11*1.2</f>
        <v>41.015999999999998</v>
      </c>
      <c r="E11" s="13"/>
      <c r="F11" s="13"/>
      <c r="G11" s="15" t="s">
        <v>30</v>
      </c>
      <c r="H11" s="41">
        <f>ROUND((($H$30-$H$31)+4.75)/10,2)</f>
        <v>10.34</v>
      </c>
      <c r="I11" s="12">
        <f t="shared" ref="I11:I13" si="1">H11*1.2</f>
        <v>12.407999999999999</v>
      </c>
    </row>
    <row r="12" spans="2:9" x14ac:dyDescent="0.3">
      <c r="B12" s="15" t="s">
        <v>25</v>
      </c>
      <c r="C12" s="41">
        <f>ROUND(((($C$30-$C$31)*1.1)+14.75)/10,2)</f>
        <v>34.68</v>
      </c>
      <c r="D12" s="12">
        <f t="shared" si="0"/>
        <v>41.616</v>
      </c>
      <c r="E12" s="13"/>
      <c r="F12" s="13"/>
      <c r="G12" s="15" t="s">
        <v>29</v>
      </c>
      <c r="H12" s="41">
        <f>ROUND((($H$30-$H$31)+9.75)/10,2)</f>
        <v>10.84</v>
      </c>
      <c r="I12" s="12">
        <f t="shared" si="1"/>
        <v>13.007999999999999</v>
      </c>
    </row>
    <row r="13" spans="2:9" x14ac:dyDescent="0.3">
      <c r="B13" s="15" t="s">
        <v>26</v>
      </c>
      <c r="C13" s="41">
        <f>ROUND(((($C$30-$C$31)*1.1)+14.75)/10,2)</f>
        <v>34.68</v>
      </c>
      <c r="D13" s="12">
        <f t="shared" si="0"/>
        <v>41.616</v>
      </c>
      <c r="E13" s="13"/>
      <c r="F13" s="13"/>
      <c r="G13" s="15" t="s">
        <v>32</v>
      </c>
      <c r="H13" s="41">
        <f>ROUND((($H$30-$H$31)+9.75)/10,2)</f>
        <v>10.84</v>
      </c>
      <c r="I13" s="12">
        <f t="shared" si="1"/>
        <v>13.007999999999999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Februar 2022</v>
      </c>
      <c r="D26" s="52"/>
      <c r="G26" s="18" t="s">
        <v>0</v>
      </c>
      <c r="H26" s="52" t="str">
        <f ca="1">G8</f>
        <v>Februar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301.86043478260871</v>
      </c>
      <c r="D30" s="10" t="s">
        <v>5</v>
      </c>
      <c r="G30" s="9" t="s">
        <v>8</v>
      </c>
      <c r="H30" s="11">
        <f>I34</f>
        <v>98.645434782608731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Februar 2022</v>
      </c>
      <c r="H34" s="55"/>
      <c r="I34" s="37">
        <f>AVERAGE(I41:I63)</f>
        <v>98.645434782608731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Februar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51</v>
      </c>
      <c r="C41" s="26">
        <v>44551</v>
      </c>
      <c r="D41" s="27">
        <v>508.6</v>
      </c>
      <c r="G41" s="25"/>
      <c r="H41" s="26">
        <v>44551</v>
      </c>
      <c r="I41" s="27">
        <v>182.58</v>
      </c>
    </row>
    <row r="42" spans="2:9" x14ac:dyDescent="0.3">
      <c r="B42" s="28" t="s">
        <v>51</v>
      </c>
      <c r="C42" s="29">
        <v>44552</v>
      </c>
      <c r="D42" s="30">
        <v>534.35</v>
      </c>
      <c r="G42" s="25"/>
      <c r="H42" s="29">
        <v>44552</v>
      </c>
      <c r="I42" s="30">
        <v>175.126</v>
      </c>
    </row>
    <row r="43" spans="2:9" x14ac:dyDescent="0.3">
      <c r="B43" s="28" t="s">
        <v>51</v>
      </c>
      <c r="C43" s="29">
        <v>44553</v>
      </c>
      <c r="D43" s="30">
        <v>442.54</v>
      </c>
      <c r="G43" s="25"/>
      <c r="H43" s="29">
        <v>44553</v>
      </c>
      <c r="I43" s="30">
        <v>134.40799999999999</v>
      </c>
    </row>
    <row r="44" spans="2:9" x14ac:dyDescent="0.3">
      <c r="B44" s="28" t="s">
        <v>51</v>
      </c>
      <c r="C44" s="29">
        <v>44554</v>
      </c>
      <c r="D44" s="30">
        <v>442.54</v>
      </c>
      <c r="G44" s="25"/>
      <c r="H44" s="29">
        <v>44554</v>
      </c>
      <c r="I44" s="30">
        <v>113.545</v>
      </c>
    </row>
    <row r="45" spans="2:9" x14ac:dyDescent="0.3">
      <c r="B45" s="28" t="s">
        <v>51</v>
      </c>
      <c r="C45" s="29">
        <v>44557</v>
      </c>
      <c r="D45" s="30">
        <v>365.16</v>
      </c>
      <c r="G45" s="25"/>
      <c r="H45" s="26">
        <v>44557</v>
      </c>
      <c r="I45" s="27">
        <v>107.998</v>
      </c>
    </row>
    <row r="46" spans="2:9" x14ac:dyDescent="0.3">
      <c r="B46" s="28" t="s">
        <v>51</v>
      </c>
      <c r="C46" s="29">
        <v>44558</v>
      </c>
      <c r="D46" s="30">
        <v>365.51</v>
      </c>
      <c r="G46" s="25"/>
      <c r="H46" s="29">
        <v>44558</v>
      </c>
      <c r="I46" s="30">
        <v>108.66500000000001</v>
      </c>
    </row>
    <row r="47" spans="2:9" x14ac:dyDescent="0.3">
      <c r="B47" s="28" t="s">
        <v>51</v>
      </c>
      <c r="C47" s="29">
        <v>44559</v>
      </c>
      <c r="D47" s="30">
        <v>347.01</v>
      </c>
      <c r="G47" s="25"/>
      <c r="H47" s="29">
        <v>44559</v>
      </c>
      <c r="I47" s="30">
        <v>98.534999999999997</v>
      </c>
    </row>
    <row r="48" spans="2:9" x14ac:dyDescent="0.3">
      <c r="B48" s="28" t="s">
        <v>51</v>
      </c>
      <c r="C48" s="29">
        <v>44560</v>
      </c>
      <c r="D48" s="30">
        <v>308.95</v>
      </c>
      <c r="G48" s="25"/>
      <c r="H48" s="29">
        <v>44560</v>
      </c>
      <c r="I48" s="30">
        <v>88.757000000000005</v>
      </c>
    </row>
    <row r="49" spans="2:9" x14ac:dyDescent="0.3">
      <c r="B49" s="28" t="s">
        <v>51</v>
      </c>
      <c r="C49" s="29">
        <v>44561</v>
      </c>
      <c r="D49" s="30">
        <v>308.95</v>
      </c>
      <c r="G49" s="25"/>
      <c r="H49" s="26">
        <v>44561</v>
      </c>
      <c r="I49" s="27">
        <v>73.05</v>
      </c>
    </row>
    <row r="50" spans="2:9" x14ac:dyDescent="0.3">
      <c r="B50" s="28" t="s">
        <v>51</v>
      </c>
      <c r="C50" s="29">
        <v>44564</v>
      </c>
      <c r="D50" s="30">
        <v>265.5</v>
      </c>
      <c r="G50" s="25"/>
      <c r="H50" s="29">
        <v>44564</v>
      </c>
      <c r="I50" s="30">
        <v>81.819999999999993</v>
      </c>
    </row>
    <row r="51" spans="2:9" x14ac:dyDescent="0.3">
      <c r="B51" s="28" t="s">
        <v>51</v>
      </c>
      <c r="C51" s="29">
        <v>44565</v>
      </c>
      <c r="D51" s="30">
        <v>287.67</v>
      </c>
      <c r="G51" s="25"/>
      <c r="H51" s="29">
        <v>44565</v>
      </c>
      <c r="I51" s="30">
        <v>90.605999999999995</v>
      </c>
    </row>
    <row r="52" spans="2:9" x14ac:dyDescent="0.3">
      <c r="B52" s="28" t="s">
        <v>51</v>
      </c>
      <c r="C52" s="29">
        <v>44566</v>
      </c>
      <c r="D52" s="30">
        <v>274.35000000000002</v>
      </c>
      <c r="G52" s="25"/>
      <c r="H52" s="29">
        <v>44566</v>
      </c>
      <c r="I52" s="30">
        <v>93.141999999999996</v>
      </c>
    </row>
    <row r="53" spans="2:9" x14ac:dyDescent="0.3">
      <c r="B53" s="28" t="s">
        <v>51</v>
      </c>
      <c r="C53" s="29">
        <v>44567</v>
      </c>
      <c r="D53" s="30">
        <v>277</v>
      </c>
      <c r="G53" s="25"/>
      <c r="H53" s="26">
        <v>44567</v>
      </c>
      <c r="I53" s="27">
        <v>97.728999999999999</v>
      </c>
    </row>
    <row r="54" spans="2:9" x14ac:dyDescent="0.3">
      <c r="B54" s="28" t="s">
        <v>51</v>
      </c>
      <c r="C54" s="29">
        <v>44568</v>
      </c>
      <c r="D54" s="30">
        <v>267.60000000000002</v>
      </c>
      <c r="G54" s="25"/>
      <c r="H54" s="29">
        <v>44568</v>
      </c>
      <c r="I54" s="30">
        <v>90.361000000000004</v>
      </c>
    </row>
    <row r="55" spans="2:9" x14ac:dyDescent="0.3">
      <c r="B55" s="28" t="s">
        <v>51</v>
      </c>
      <c r="C55" s="29">
        <v>44571</v>
      </c>
      <c r="D55" s="30">
        <v>249.38</v>
      </c>
      <c r="G55" s="25"/>
      <c r="H55" s="29">
        <v>44571</v>
      </c>
      <c r="I55" s="30">
        <v>86.822000000000017</v>
      </c>
    </row>
    <row r="56" spans="2:9" x14ac:dyDescent="0.3">
      <c r="B56" s="28" t="s">
        <v>51</v>
      </c>
      <c r="C56" s="29">
        <v>44572</v>
      </c>
      <c r="D56" s="30">
        <v>231.43</v>
      </c>
      <c r="G56" s="25"/>
      <c r="H56" s="29">
        <v>44572</v>
      </c>
      <c r="I56" s="30">
        <v>80.259</v>
      </c>
    </row>
    <row r="57" spans="2:9" x14ac:dyDescent="0.3">
      <c r="B57" s="28" t="s">
        <v>51</v>
      </c>
      <c r="C57" s="29">
        <v>44573</v>
      </c>
      <c r="D57" s="30">
        <v>215.5</v>
      </c>
      <c r="G57" s="25"/>
      <c r="H57" s="26">
        <v>44573</v>
      </c>
      <c r="I57" s="27">
        <v>77.269000000000005</v>
      </c>
    </row>
    <row r="58" spans="2:9" x14ac:dyDescent="0.3">
      <c r="B58" s="28" t="s">
        <v>51</v>
      </c>
      <c r="C58" s="29">
        <v>44574</v>
      </c>
      <c r="D58" s="30">
        <v>209.56</v>
      </c>
      <c r="G58" s="25"/>
      <c r="H58" s="29">
        <v>44574</v>
      </c>
      <c r="I58" s="30">
        <v>87.093000000000004</v>
      </c>
    </row>
    <row r="59" spans="2:9" x14ac:dyDescent="0.3">
      <c r="B59" s="28" t="s">
        <v>51</v>
      </c>
      <c r="C59" s="29">
        <v>44575</v>
      </c>
      <c r="D59" s="30">
        <v>232.16</v>
      </c>
      <c r="G59" s="25"/>
      <c r="H59" s="29">
        <v>44575</v>
      </c>
      <c r="I59" s="30">
        <v>88.216999999999999</v>
      </c>
    </row>
    <row r="60" spans="2:9" x14ac:dyDescent="0.3">
      <c r="B60" s="28" t="s">
        <v>51</v>
      </c>
      <c r="C60" s="29">
        <v>44578</v>
      </c>
      <c r="D60" s="30">
        <v>205.69</v>
      </c>
      <c r="G60" s="25"/>
      <c r="H60" s="29">
        <v>44578</v>
      </c>
      <c r="I60" s="30">
        <v>78.680000000000007</v>
      </c>
    </row>
    <row r="61" spans="2:9" ht="15.75" customHeight="1" x14ac:dyDescent="0.3">
      <c r="B61" s="28" t="s">
        <v>51</v>
      </c>
      <c r="C61" s="29">
        <v>44579</v>
      </c>
      <c r="D61" s="30">
        <v>206.64</v>
      </c>
      <c r="G61" s="25"/>
      <c r="H61" s="26">
        <v>44579</v>
      </c>
      <c r="I61" s="27">
        <v>79.91500000000002</v>
      </c>
    </row>
    <row r="62" spans="2:9" x14ac:dyDescent="0.3">
      <c r="B62" s="28" t="s">
        <v>51</v>
      </c>
      <c r="C62" s="29">
        <v>44580</v>
      </c>
      <c r="D62" s="30">
        <v>199.5</v>
      </c>
      <c r="G62" s="25"/>
      <c r="H62" s="29">
        <v>44580</v>
      </c>
      <c r="I62" s="30">
        <v>77.617000000000004</v>
      </c>
    </row>
    <row r="63" spans="2:9" x14ac:dyDescent="0.3">
      <c r="B63" s="28" t="s">
        <v>51</v>
      </c>
      <c r="C63" s="29">
        <v>44581</v>
      </c>
      <c r="D63" s="30">
        <v>197.2</v>
      </c>
      <c r="G63" s="25"/>
      <c r="H63" s="29">
        <v>44581</v>
      </c>
      <c r="I63" s="30">
        <v>76.650999999999996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300-000000000000}"/>
    <hyperlink ref="H28:I28" r:id="rId2" display="CEGH" xr:uid="{00000000-0004-0000-2300-000001000000}"/>
    <hyperlink ref="B21" r:id="rId3" xr:uid="{00000000-0004-0000-2300-000002000000}"/>
    <hyperlink ref="G21" r:id="rId4" xr:uid="{00000000-0004-0000-2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J61"/>
  <sheetViews>
    <sheetView zoomScale="85" zoomScaleNormal="85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x14ac:dyDescent="0.3">
      <c r="B1" s="78"/>
      <c r="C1" s="78"/>
      <c r="D1" s="78"/>
      <c r="E1" s="78"/>
      <c r="F1" s="78"/>
      <c r="G1" s="78"/>
      <c r="H1" s="78"/>
      <c r="I1" s="78"/>
    </row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Jänner 2022</v>
      </c>
      <c r="C8" s="74"/>
      <c r="D8" s="75"/>
      <c r="G8" s="73" t="str">
        <f ca="1">MID(CELL("dateiname",F1),FIND("]",CELL("dateiname",F1))+1,255)</f>
        <v>Jänner 2022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39" t="s">
        <v>42</v>
      </c>
      <c r="C10" s="41">
        <f>ROUND(((($C$30-$C$31)*1.1)+9.75)/10,2)</f>
        <v>28.35</v>
      </c>
      <c r="D10" s="12">
        <f>C10*1.2</f>
        <v>34.020000000000003</v>
      </c>
      <c r="E10" s="13"/>
      <c r="F10" s="13"/>
      <c r="G10" s="39" t="s">
        <v>46</v>
      </c>
      <c r="H10" s="41">
        <f>ROUND((($H$30-$H$31)+4.75)/10,2)</f>
        <v>11</v>
      </c>
      <c r="I10" s="12">
        <f>H10*1.2</f>
        <v>13.2</v>
      </c>
    </row>
    <row r="11" spans="2:9" x14ac:dyDescent="0.3">
      <c r="B11" s="40" t="s">
        <v>43</v>
      </c>
      <c r="C11" s="41">
        <f>ROUND(((($C$30-$C$31)*1.1)+9.75)/10,2)</f>
        <v>28.35</v>
      </c>
      <c r="D11" s="12">
        <f t="shared" ref="D11:D13" si="0">C11*1.2</f>
        <v>34.020000000000003</v>
      </c>
      <c r="E11" s="13"/>
      <c r="F11" s="13"/>
      <c r="G11" s="39" t="s">
        <v>47</v>
      </c>
      <c r="H11" s="41">
        <f>ROUND((($H$30-$H$31)+4.75)/10,2)</f>
        <v>11</v>
      </c>
      <c r="I11" s="12">
        <f t="shared" ref="I11:I13" si="1">H11*1.2</f>
        <v>13.2</v>
      </c>
    </row>
    <row r="12" spans="2:9" x14ac:dyDescent="0.3">
      <c r="B12" s="39" t="s">
        <v>44</v>
      </c>
      <c r="C12" s="41">
        <f>ROUND(((($C$30-$C$31)*1.1)+14.75)/10,2)</f>
        <v>28.85</v>
      </c>
      <c r="D12" s="12">
        <f t="shared" si="0"/>
        <v>34.619999999999997</v>
      </c>
      <c r="E12" s="13"/>
      <c r="F12" s="13"/>
      <c r="G12" s="39" t="s">
        <v>48</v>
      </c>
      <c r="H12" s="41">
        <f>ROUND((($H$30-$H$31)+9.75)/10,2)</f>
        <v>11.5</v>
      </c>
      <c r="I12" s="12">
        <f t="shared" si="1"/>
        <v>13.799999999999999</v>
      </c>
    </row>
    <row r="13" spans="2:9" x14ac:dyDescent="0.3">
      <c r="B13" s="39" t="s">
        <v>45</v>
      </c>
      <c r="C13" s="41">
        <f>ROUND(((($C$30-$C$31)*1.1)+14.75)/10,2)</f>
        <v>28.85</v>
      </c>
      <c r="D13" s="12">
        <f t="shared" si="0"/>
        <v>34.619999999999997</v>
      </c>
      <c r="E13" s="13"/>
      <c r="F13" s="13"/>
      <c r="G13" s="39" t="s">
        <v>49</v>
      </c>
      <c r="H13" s="41">
        <f>ROUND((($H$30-$H$31)+9.75)/10,2)</f>
        <v>11.5</v>
      </c>
      <c r="I13" s="12">
        <f t="shared" si="1"/>
        <v>13.799999999999999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39" t="s">
        <v>42</v>
      </c>
      <c r="C17" s="67" t="s">
        <v>52</v>
      </c>
      <c r="D17" s="67"/>
      <c r="G17" s="39" t="s">
        <v>46</v>
      </c>
      <c r="H17" s="58" t="s">
        <v>54</v>
      </c>
      <c r="I17" s="58"/>
      <c r="J17"/>
    </row>
    <row r="18" spans="2:10" x14ac:dyDescent="0.3">
      <c r="B18" s="40" t="s">
        <v>43</v>
      </c>
      <c r="C18" s="58" t="s">
        <v>52</v>
      </c>
      <c r="D18" s="58"/>
      <c r="G18" s="39" t="s">
        <v>47</v>
      </c>
      <c r="H18" s="77" t="s">
        <v>54</v>
      </c>
      <c r="I18" s="77"/>
    </row>
    <row r="19" spans="2:10" x14ac:dyDescent="0.3">
      <c r="B19" s="39" t="s">
        <v>44</v>
      </c>
      <c r="C19" s="58" t="s">
        <v>53</v>
      </c>
      <c r="D19" s="58"/>
      <c r="G19" s="39" t="s">
        <v>48</v>
      </c>
      <c r="H19" s="58" t="s">
        <v>55</v>
      </c>
      <c r="I19" s="58"/>
    </row>
    <row r="20" spans="2:10" x14ac:dyDescent="0.3">
      <c r="B20" s="39" t="s">
        <v>45</v>
      </c>
      <c r="C20" s="58" t="s">
        <v>53</v>
      </c>
      <c r="D20" s="58"/>
      <c r="G20" s="39" t="s">
        <v>50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Jänner 2022</v>
      </c>
      <c r="D26" s="52"/>
      <c r="G26" s="18" t="s">
        <v>0</v>
      </c>
      <c r="H26" s="52" t="str">
        <f ca="1">G8</f>
        <v>Jänner 2022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248.84428571428569</v>
      </c>
      <c r="D30" s="10" t="s">
        <v>5</v>
      </c>
      <c r="G30" s="9" t="s">
        <v>8</v>
      </c>
      <c r="H30" s="11">
        <f>I34</f>
        <v>105.22690476190478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Jänner 2022</v>
      </c>
      <c r="H34" s="55"/>
      <c r="I34" s="37">
        <f>AVERAGE(I41:I61)</f>
        <v>105.22690476190478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Jänner 2022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41</v>
      </c>
      <c r="C41" s="26">
        <v>44522</v>
      </c>
      <c r="D41" s="27">
        <v>196.5</v>
      </c>
      <c r="G41" s="25"/>
      <c r="H41" s="26">
        <v>44522</v>
      </c>
      <c r="I41" s="27">
        <v>83.167000000000002</v>
      </c>
    </row>
    <row r="42" spans="2:9" x14ac:dyDescent="0.3">
      <c r="B42" s="28" t="s">
        <v>41</v>
      </c>
      <c r="C42" s="29">
        <v>44523</v>
      </c>
      <c r="D42" s="30">
        <v>206</v>
      </c>
      <c r="G42" s="25"/>
      <c r="H42" s="26">
        <v>44523</v>
      </c>
      <c r="I42" s="27">
        <v>90.483000000000004</v>
      </c>
    </row>
    <row r="43" spans="2:9" x14ac:dyDescent="0.3">
      <c r="B43" s="28" t="s">
        <v>41</v>
      </c>
      <c r="C43" s="29">
        <v>44524</v>
      </c>
      <c r="D43" s="30">
        <v>211.62</v>
      </c>
      <c r="G43" s="25"/>
      <c r="H43" s="26">
        <v>44524</v>
      </c>
      <c r="I43" s="27">
        <v>93.61</v>
      </c>
    </row>
    <row r="44" spans="2:9" x14ac:dyDescent="0.3">
      <c r="B44" s="28" t="s">
        <v>41</v>
      </c>
      <c r="C44" s="29">
        <v>44525</v>
      </c>
      <c r="D44" s="30">
        <v>212.95</v>
      </c>
      <c r="G44" s="25"/>
      <c r="H44" s="26">
        <v>44525</v>
      </c>
      <c r="I44" s="27">
        <v>92.942999999999998</v>
      </c>
    </row>
    <row r="45" spans="2:9" x14ac:dyDescent="0.3">
      <c r="B45" s="28" t="s">
        <v>41</v>
      </c>
      <c r="C45" s="29">
        <v>44526</v>
      </c>
      <c r="D45" s="30">
        <v>201.31</v>
      </c>
      <c r="G45" s="25"/>
      <c r="H45" s="26">
        <v>44526</v>
      </c>
      <c r="I45" s="27">
        <v>87.317999999999998</v>
      </c>
    </row>
    <row r="46" spans="2:9" x14ac:dyDescent="0.3">
      <c r="B46" s="28" t="s">
        <v>41</v>
      </c>
      <c r="C46" s="29">
        <v>44529</v>
      </c>
      <c r="D46" s="30">
        <v>223.01</v>
      </c>
      <c r="G46" s="25"/>
      <c r="H46" s="26">
        <v>44529</v>
      </c>
      <c r="I46" s="27">
        <v>93.287000000000006</v>
      </c>
    </row>
    <row r="47" spans="2:9" x14ac:dyDescent="0.3">
      <c r="B47" s="28" t="s">
        <v>41</v>
      </c>
      <c r="C47" s="29">
        <v>44530</v>
      </c>
      <c r="D47" s="30">
        <v>252.3</v>
      </c>
      <c r="G47" s="25"/>
      <c r="H47" s="26">
        <v>44530</v>
      </c>
      <c r="I47" s="27">
        <v>92.772999999999996</v>
      </c>
    </row>
    <row r="48" spans="2:9" x14ac:dyDescent="0.3">
      <c r="B48" s="28" t="s">
        <v>41</v>
      </c>
      <c r="C48" s="29">
        <v>44531</v>
      </c>
      <c r="D48" s="30">
        <v>250.52</v>
      </c>
      <c r="G48" s="25"/>
      <c r="H48" s="26">
        <v>44531</v>
      </c>
      <c r="I48" s="27">
        <v>95.173000000000002</v>
      </c>
    </row>
    <row r="49" spans="2:9" x14ac:dyDescent="0.3">
      <c r="B49" s="28" t="s">
        <v>41</v>
      </c>
      <c r="C49" s="29">
        <v>44532</v>
      </c>
      <c r="D49" s="30">
        <v>251.48</v>
      </c>
      <c r="G49" s="25"/>
      <c r="H49" s="26">
        <v>44532</v>
      </c>
      <c r="I49" s="27">
        <v>94.052000000000007</v>
      </c>
    </row>
    <row r="50" spans="2:9" x14ac:dyDescent="0.3">
      <c r="B50" s="28" t="s">
        <v>41</v>
      </c>
      <c r="C50" s="29">
        <v>44533</v>
      </c>
      <c r="D50" s="30">
        <v>246.03</v>
      </c>
      <c r="G50" s="25"/>
      <c r="H50" s="26">
        <v>44533</v>
      </c>
      <c r="I50" s="27">
        <v>89.236999999999995</v>
      </c>
    </row>
    <row r="51" spans="2:9" x14ac:dyDescent="0.3">
      <c r="B51" s="28" t="s">
        <v>41</v>
      </c>
      <c r="C51" s="29">
        <v>44536</v>
      </c>
      <c r="D51" s="30">
        <v>247.72</v>
      </c>
      <c r="G51" s="25"/>
      <c r="H51" s="26">
        <v>44536</v>
      </c>
      <c r="I51" s="27">
        <v>89.384</v>
      </c>
    </row>
    <row r="52" spans="2:9" x14ac:dyDescent="0.3">
      <c r="B52" s="28" t="s">
        <v>41</v>
      </c>
      <c r="C52" s="29">
        <v>44537</v>
      </c>
      <c r="D52" s="30">
        <v>252.99</v>
      </c>
      <c r="G52" s="25"/>
      <c r="H52" s="26">
        <v>44537</v>
      </c>
      <c r="I52" s="27">
        <v>94.858999999999995</v>
      </c>
    </row>
    <row r="53" spans="2:9" x14ac:dyDescent="0.3">
      <c r="B53" s="28" t="s">
        <v>41</v>
      </c>
      <c r="C53" s="29">
        <v>44538</v>
      </c>
      <c r="D53" s="30">
        <v>271.41000000000003</v>
      </c>
      <c r="G53" s="25"/>
      <c r="H53" s="26">
        <v>44538</v>
      </c>
      <c r="I53" s="27">
        <v>101.634</v>
      </c>
    </row>
    <row r="54" spans="2:9" x14ac:dyDescent="0.3">
      <c r="B54" s="28" t="s">
        <v>41</v>
      </c>
      <c r="C54" s="29">
        <v>44539</v>
      </c>
      <c r="D54" s="30">
        <v>261.85000000000002</v>
      </c>
      <c r="G54" s="25"/>
      <c r="H54" s="26">
        <v>44539</v>
      </c>
      <c r="I54" s="27">
        <v>99.891999999999996</v>
      </c>
    </row>
    <row r="55" spans="2:9" x14ac:dyDescent="0.3">
      <c r="B55" s="28" t="s">
        <v>41</v>
      </c>
      <c r="C55" s="29">
        <v>44540</v>
      </c>
      <c r="D55" s="30">
        <v>257.25</v>
      </c>
      <c r="G55" s="25"/>
      <c r="H55" s="26">
        <v>44540</v>
      </c>
      <c r="I55" s="27">
        <v>104.91200000000001</v>
      </c>
    </row>
    <row r="56" spans="2:9" x14ac:dyDescent="0.3">
      <c r="B56" s="28" t="s">
        <v>41</v>
      </c>
      <c r="C56" s="29">
        <v>44543</v>
      </c>
      <c r="D56" s="30">
        <v>275.68</v>
      </c>
      <c r="G56" s="25"/>
      <c r="H56" s="26">
        <v>44543</v>
      </c>
      <c r="I56" s="27">
        <v>117.72</v>
      </c>
    </row>
    <row r="57" spans="2:9" x14ac:dyDescent="0.3">
      <c r="B57" s="28" t="s">
        <v>41</v>
      </c>
      <c r="C57" s="29">
        <v>44544</v>
      </c>
      <c r="D57" s="30">
        <v>273.81</v>
      </c>
      <c r="G57" s="25"/>
      <c r="H57" s="26">
        <v>44544</v>
      </c>
      <c r="I57" s="27">
        <v>127.35499999999999</v>
      </c>
    </row>
    <row r="58" spans="2:9" x14ac:dyDescent="0.3">
      <c r="B58" s="28" t="s">
        <v>41</v>
      </c>
      <c r="C58" s="29">
        <v>44545</v>
      </c>
      <c r="D58" s="30">
        <v>277.77</v>
      </c>
      <c r="G58" s="25"/>
      <c r="H58" s="26">
        <v>44545</v>
      </c>
      <c r="I58" s="27">
        <v>134.46600000000001</v>
      </c>
    </row>
    <row r="59" spans="2:9" x14ac:dyDescent="0.3">
      <c r="B59" s="28" t="s">
        <v>41</v>
      </c>
      <c r="C59" s="29">
        <v>44546</v>
      </c>
      <c r="D59" s="30">
        <v>296.52</v>
      </c>
      <c r="G59" s="25"/>
      <c r="H59" s="26">
        <v>44546</v>
      </c>
      <c r="I59" s="27">
        <v>143.38900000000001</v>
      </c>
    </row>
    <row r="60" spans="2:9" x14ac:dyDescent="0.3">
      <c r="B60" s="28" t="s">
        <v>41</v>
      </c>
      <c r="C60" s="29">
        <v>44547</v>
      </c>
      <c r="D60" s="30">
        <v>282.33999999999997</v>
      </c>
      <c r="G60" s="25"/>
      <c r="H60" s="26">
        <v>44547</v>
      </c>
      <c r="I60" s="27">
        <v>136.49299999999999</v>
      </c>
    </row>
    <row r="61" spans="2:9" ht="15.75" customHeight="1" x14ac:dyDescent="0.3">
      <c r="B61" s="28" t="s">
        <v>41</v>
      </c>
      <c r="C61" s="29">
        <v>44550</v>
      </c>
      <c r="D61" s="30">
        <v>276.67</v>
      </c>
      <c r="G61" s="25"/>
      <c r="H61" s="26">
        <v>44550</v>
      </c>
      <c r="I61" s="27">
        <v>147.61799999999999</v>
      </c>
    </row>
  </sheetData>
  <mergeCells count="30">
    <mergeCell ref="B1:I1"/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H28:I28" r:id="rId1" display="CEGH" xr:uid="{00000000-0004-0000-2400-000000000000}"/>
    <hyperlink ref="B21" r:id="rId2" xr:uid="{00000000-0004-0000-2400-000001000000}"/>
    <hyperlink ref="G21" r:id="rId3" xr:uid="{00000000-0004-0000-2400-000002000000}"/>
    <hyperlink ref="C28:D28" r:id="rId4" display="EEX" xr:uid="{00000000-0004-0000-2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6:J62"/>
  <sheetViews>
    <sheetView zoomScale="85" zoomScaleNormal="85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Dezember 2021</v>
      </c>
      <c r="C8" s="74"/>
      <c r="D8" s="75"/>
      <c r="G8" s="73" t="str">
        <f ca="1">MID(CELL("dateiname",F1),FIND("]",CELL("dateiname",F1))+1,255)</f>
        <v>Dezember 2021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21.28</v>
      </c>
      <c r="D10" s="12">
        <f>C10*1.2</f>
        <v>25.536000000000001</v>
      </c>
      <c r="E10" s="13"/>
      <c r="F10" s="13"/>
      <c r="G10" s="15" t="s">
        <v>31</v>
      </c>
      <c r="H10" s="41">
        <f>ROUND((($H$30-$H$31)+4.75)/10,2)</f>
        <v>8.4</v>
      </c>
      <c r="I10" s="12">
        <f>H10*1.2</f>
        <v>10.08</v>
      </c>
    </row>
    <row r="11" spans="2:9" x14ac:dyDescent="0.3">
      <c r="B11" s="16" t="s">
        <v>24</v>
      </c>
      <c r="C11" s="41">
        <f>ROUND(((($C$30-$C$31)*1.1)+9.75)/10,2)</f>
        <v>21.28</v>
      </c>
      <c r="D11" s="12">
        <f t="shared" ref="D11:D13" si="0">C11*1.2</f>
        <v>25.536000000000001</v>
      </c>
      <c r="E11" s="13"/>
      <c r="F11" s="13"/>
      <c r="G11" s="15" t="s">
        <v>30</v>
      </c>
      <c r="H11" s="41">
        <f>ROUND((($H$30-$H$31)+4.75)/10,2)</f>
        <v>8.4</v>
      </c>
      <c r="I11" s="12">
        <f t="shared" ref="I11:I13" si="1">H11*1.2</f>
        <v>10.08</v>
      </c>
    </row>
    <row r="12" spans="2:9" x14ac:dyDescent="0.3">
      <c r="B12" s="15" t="s">
        <v>25</v>
      </c>
      <c r="C12" s="41">
        <f>ROUND(((($C$30-$C$31)*1.1)+14.75)/10,2)</f>
        <v>21.78</v>
      </c>
      <c r="D12" s="12">
        <f t="shared" si="0"/>
        <v>26.135999999999999</v>
      </c>
      <c r="E12" s="13"/>
      <c r="F12" s="13"/>
      <c r="G12" s="15" t="s">
        <v>29</v>
      </c>
      <c r="H12" s="41">
        <f>ROUND((($H$30-$H$31)+9.75)/10,2)</f>
        <v>8.9</v>
      </c>
      <c r="I12" s="12">
        <f t="shared" si="1"/>
        <v>10.68</v>
      </c>
    </row>
    <row r="13" spans="2:9" x14ac:dyDescent="0.3">
      <c r="B13" s="15" t="s">
        <v>26</v>
      </c>
      <c r="C13" s="41">
        <f>ROUND(((($C$30-$C$31)*1.1)+14.75)/10,2)</f>
        <v>21.78</v>
      </c>
      <c r="D13" s="12">
        <f t="shared" si="0"/>
        <v>26.135999999999999</v>
      </c>
      <c r="E13" s="13"/>
      <c r="F13" s="13"/>
      <c r="G13" s="15" t="s">
        <v>32</v>
      </c>
      <c r="H13" s="41">
        <f>ROUND((($H$30-$H$31)+9.75)/10,2)</f>
        <v>8.9</v>
      </c>
      <c r="I13" s="12">
        <f t="shared" si="1"/>
        <v>10.68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58" t="s">
        <v>54</v>
      </c>
      <c r="I17" s="58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77" t="s">
        <v>54</v>
      </c>
      <c r="I18" s="77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8" t="s">
        <v>55</v>
      </c>
      <c r="I19" s="58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8" t="s">
        <v>55</v>
      </c>
      <c r="I20" s="5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4" t="s">
        <v>21</v>
      </c>
      <c r="I24" s="64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2" t="s">
        <v>17</v>
      </c>
      <c r="I25" s="52"/>
    </row>
    <row r="26" spans="2:10" x14ac:dyDescent="0.3">
      <c r="B26" s="18" t="s">
        <v>0</v>
      </c>
      <c r="C26" s="52" t="str">
        <f ca="1">B8</f>
        <v>Dezember 2021</v>
      </c>
      <c r="D26" s="52"/>
      <c r="G26" s="18" t="s">
        <v>0</v>
      </c>
      <c r="H26" s="52" t="str">
        <f ca="1">G8</f>
        <v>Dezember 2021</v>
      </c>
      <c r="I26" s="52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5" t="s">
        <v>15</v>
      </c>
      <c r="I27" s="55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6" t="s">
        <v>10</v>
      </c>
      <c r="I28" s="4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184.59090909090909</v>
      </c>
      <c r="D30" s="10" t="s">
        <v>5</v>
      </c>
      <c r="G30" s="9" t="s">
        <v>8</v>
      </c>
      <c r="H30" s="11">
        <f>I34</f>
        <v>79.26122727272724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55" t="str">
        <f ca="1">"1st Front Month - "&amp;G8</f>
        <v>1st Front Month - Dezember 2021</v>
      </c>
      <c r="H34" s="55"/>
      <c r="I34" s="37">
        <f>AVERAGE(I41:I62)</f>
        <v>79.26122727272724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Dezember 2021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41</v>
      </c>
      <c r="C41" s="26">
        <v>44490</v>
      </c>
      <c r="D41" s="27">
        <v>194.14</v>
      </c>
      <c r="G41" s="25"/>
      <c r="H41" s="26">
        <v>44490</v>
      </c>
      <c r="I41" s="27">
        <v>87.825000000000003</v>
      </c>
    </row>
    <row r="42" spans="2:9" x14ac:dyDescent="0.3">
      <c r="B42" s="28" t="s">
        <v>41</v>
      </c>
      <c r="C42" s="29">
        <v>44491</v>
      </c>
      <c r="D42" s="30">
        <v>202.68</v>
      </c>
      <c r="G42" s="25"/>
      <c r="H42" s="26">
        <v>44491</v>
      </c>
      <c r="I42" s="27">
        <v>86.369</v>
      </c>
    </row>
    <row r="43" spans="2:9" x14ac:dyDescent="0.3">
      <c r="B43" s="28" t="s">
        <v>41</v>
      </c>
      <c r="C43" s="29">
        <v>44494</v>
      </c>
      <c r="D43" s="30">
        <v>209.7</v>
      </c>
      <c r="G43" s="25"/>
      <c r="H43" s="26">
        <v>44494</v>
      </c>
      <c r="I43" s="27">
        <v>88.361000000000004</v>
      </c>
    </row>
    <row r="44" spans="2:9" x14ac:dyDescent="0.3">
      <c r="B44" s="28" t="s">
        <v>41</v>
      </c>
      <c r="C44" s="29">
        <v>44495</v>
      </c>
      <c r="D44" s="30">
        <v>207.92</v>
      </c>
      <c r="G44" s="25"/>
      <c r="H44" s="26">
        <v>44495</v>
      </c>
      <c r="I44" s="27">
        <v>87.8</v>
      </c>
    </row>
    <row r="45" spans="2:9" x14ac:dyDescent="0.3">
      <c r="B45" s="28" t="s">
        <v>41</v>
      </c>
      <c r="C45" s="29">
        <v>44496</v>
      </c>
      <c r="D45" s="30">
        <v>200.83</v>
      </c>
      <c r="G45" s="25"/>
      <c r="H45" s="26">
        <v>44496</v>
      </c>
      <c r="I45" s="27">
        <v>86.4</v>
      </c>
    </row>
    <row r="46" spans="2:9" x14ac:dyDescent="0.3">
      <c r="B46" s="28" t="s">
        <v>41</v>
      </c>
      <c r="C46" s="29">
        <v>44497</v>
      </c>
      <c r="D46" s="30">
        <v>178.4</v>
      </c>
      <c r="G46" s="25"/>
      <c r="H46" s="26">
        <v>44497</v>
      </c>
      <c r="I46" s="27">
        <v>76.180000000000007</v>
      </c>
    </row>
    <row r="47" spans="2:9" x14ac:dyDescent="0.3">
      <c r="B47" s="28" t="s">
        <v>41</v>
      </c>
      <c r="C47" s="29">
        <v>44498</v>
      </c>
      <c r="D47" s="30">
        <v>162</v>
      </c>
      <c r="G47" s="25"/>
      <c r="H47" s="26">
        <v>44498</v>
      </c>
      <c r="I47" s="27">
        <v>63.83</v>
      </c>
    </row>
    <row r="48" spans="2:9" x14ac:dyDescent="0.3">
      <c r="B48" s="28" t="s">
        <v>41</v>
      </c>
      <c r="C48" s="29">
        <v>44501</v>
      </c>
      <c r="D48" s="30">
        <v>150.59</v>
      </c>
      <c r="G48" s="25"/>
      <c r="H48" s="26">
        <v>44501</v>
      </c>
      <c r="I48" s="27">
        <v>64.597999999999999</v>
      </c>
    </row>
    <row r="49" spans="2:9" x14ac:dyDescent="0.3">
      <c r="B49" s="28" t="s">
        <v>41</v>
      </c>
      <c r="C49" s="29">
        <v>44502</v>
      </c>
      <c r="D49" s="30">
        <v>160.41999999999999</v>
      </c>
      <c r="G49" s="25"/>
      <c r="H49" s="26">
        <v>44502</v>
      </c>
      <c r="I49" s="27">
        <v>66.468000000000004</v>
      </c>
    </row>
    <row r="50" spans="2:9" x14ac:dyDescent="0.3">
      <c r="B50" s="28" t="s">
        <v>41</v>
      </c>
      <c r="C50" s="29">
        <v>44503</v>
      </c>
      <c r="D50" s="30">
        <v>172.25</v>
      </c>
      <c r="G50" s="25"/>
      <c r="H50" s="26">
        <v>44503</v>
      </c>
      <c r="I50" s="27">
        <v>75.361000000000018</v>
      </c>
    </row>
    <row r="51" spans="2:9" x14ac:dyDescent="0.3">
      <c r="B51" s="28" t="s">
        <v>41</v>
      </c>
      <c r="C51" s="29">
        <v>44504</v>
      </c>
      <c r="D51" s="30">
        <v>170.25</v>
      </c>
      <c r="G51" s="25"/>
      <c r="H51" s="26">
        <v>44504</v>
      </c>
      <c r="I51" s="27">
        <v>72.55</v>
      </c>
    </row>
    <row r="52" spans="2:9" x14ac:dyDescent="0.3">
      <c r="B52" s="28" t="s">
        <v>41</v>
      </c>
      <c r="C52" s="29">
        <v>44505</v>
      </c>
      <c r="D52" s="30">
        <v>170.2</v>
      </c>
      <c r="G52" s="25"/>
      <c r="H52" s="26">
        <v>44505</v>
      </c>
      <c r="I52" s="27">
        <v>73.034999999999997</v>
      </c>
    </row>
    <row r="53" spans="2:9" x14ac:dyDescent="0.3">
      <c r="B53" s="28" t="s">
        <v>41</v>
      </c>
      <c r="C53" s="29">
        <v>44508</v>
      </c>
      <c r="D53" s="30">
        <v>178.29</v>
      </c>
      <c r="G53" s="25"/>
      <c r="H53" s="26">
        <v>44508</v>
      </c>
      <c r="I53" s="27">
        <v>77.873999999999995</v>
      </c>
    </row>
    <row r="54" spans="2:9" x14ac:dyDescent="0.3">
      <c r="B54" s="28" t="s">
        <v>41</v>
      </c>
      <c r="C54" s="29">
        <v>44509</v>
      </c>
      <c r="D54" s="30">
        <v>170.78</v>
      </c>
      <c r="G54" s="25"/>
      <c r="H54" s="26">
        <v>44509</v>
      </c>
      <c r="I54" s="27">
        <v>71.927999999999997</v>
      </c>
    </row>
    <row r="55" spans="2:9" x14ac:dyDescent="0.3">
      <c r="B55" s="28" t="s">
        <v>41</v>
      </c>
      <c r="C55" s="29">
        <v>44510</v>
      </c>
      <c r="D55" s="30">
        <v>159.18</v>
      </c>
      <c r="G55" s="25"/>
      <c r="H55" s="26">
        <v>44510</v>
      </c>
      <c r="I55" s="27">
        <v>69.924000000000021</v>
      </c>
    </row>
    <row r="56" spans="2:9" x14ac:dyDescent="0.3">
      <c r="B56" s="28" t="s">
        <v>41</v>
      </c>
      <c r="C56" s="29">
        <v>44511</v>
      </c>
      <c r="D56" s="30">
        <v>169.67</v>
      </c>
      <c r="G56" s="25"/>
      <c r="H56" s="26">
        <v>44511</v>
      </c>
      <c r="I56" s="27">
        <v>73.7</v>
      </c>
    </row>
    <row r="57" spans="2:9" x14ac:dyDescent="0.3">
      <c r="B57" s="28" t="s">
        <v>41</v>
      </c>
      <c r="C57" s="29">
        <v>44512</v>
      </c>
      <c r="D57" s="30">
        <v>179.75</v>
      </c>
      <c r="G57" s="25"/>
      <c r="H57" s="26">
        <v>44512</v>
      </c>
      <c r="I57" s="27">
        <v>74.475999999999999</v>
      </c>
    </row>
    <row r="58" spans="2:9" x14ac:dyDescent="0.3">
      <c r="B58" s="28" t="s">
        <v>41</v>
      </c>
      <c r="C58" s="29">
        <v>44515</v>
      </c>
      <c r="D58" s="30">
        <v>186.25</v>
      </c>
      <c r="G58" s="25"/>
      <c r="H58" s="26">
        <v>44515</v>
      </c>
      <c r="I58" s="27">
        <v>78.995000000000005</v>
      </c>
    </row>
    <row r="59" spans="2:9" x14ac:dyDescent="0.3">
      <c r="B59" s="28" t="s">
        <v>41</v>
      </c>
      <c r="C59" s="29">
        <v>44516</v>
      </c>
      <c r="D59" s="30">
        <v>203.18</v>
      </c>
      <c r="G59" s="25"/>
      <c r="H59" s="26">
        <v>44516</v>
      </c>
      <c r="I59" s="27">
        <v>93.14</v>
      </c>
    </row>
    <row r="60" spans="2:9" x14ac:dyDescent="0.3">
      <c r="B60" s="28" t="s">
        <v>41</v>
      </c>
      <c r="C60" s="29">
        <v>44517</v>
      </c>
      <c r="D60" s="30">
        <v>225.19</v>
      </c>
      <c r="G60" s="25"/>
      <c r="H60" s="26">
        <v>44517</v>
      </c>
      <c r="I60" s="27">
        <v>93.887</v>
      </c>
    </row>
    <row r="61" spans="2:9" x14ac:dyDescent="0.3">
      <c r="B61" s="28" t="s">
        <v>41</v>
      </c>
      <c r="C61" s="29">
        <v>44518</v>
      </c>
      <c r="D61" s="30">
        <v>210.16</v>
      </c>
      <c r="G61" s="25"/>
      <c r="H61" s="26">
        <v>44518</v>
      </c>
      <c r="I61" s="27">
        <v>94.195999999999998</v>
      </c>
    </row>
    <row r="62" spans="2:9" x14ac:dyDescent="0.3">
      <c r="B62" s="28" t="s">
        <v>41</v>
      </c>
      <c r="C62" s="29">
        <v>44519</v>
      </c>
      <c r="D62" s="30">
        <v>199.17</v>
      </c>
      <c r="G62" s="25"/>
      <c r="H62" s="26">
        <v>44519</v>
      </c>
      <c r="I62" s="27">
        <v>86.85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500-000000000000}"/>
    <hyperlink ref="H28:I28" r:id="rId2" display="CEGH" xr:uid="{00000000-0004-0000-2500-000001000000}"/>
    <hyperlink ref="B21" r:id="rId3" xr:uid="{00000000-0004-0000-2500-000002000000}"/>
    <hyperlink ref="G21" r:id="rId4" xr:uid="{00000000-0004-0000-2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6DA33-771E-44C9-A1EE-EB52BC98C6E3}">
  <dimension ref="B6:J66"/>
  <sheetViews>
    <sheetView zoomScaleNormal="100" workbookViewId="0">
      <selection activeCell="F23" sqref="F2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August 2025</v>
      </c>
      <c r="C8" s="74"/>
      <c r="D8" s="75"/>
      <c r="G8" s="73" t="str">
        <f ca="1">MID(CELL("dateiname",F1),FIND("]",CELL("dateiname",F1))+1,255)</f>
        <v>August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10.36</v>
      </c>
      <c r="D10" s="12">
        <f>C10*1.2</f>
        <v>12.431999999999999</v>
      </c>
      <c r="E10" s="13"/>
      <c r="F10" s="13"/>
      <c r="G10" s="15" t="s">
        <v>31</v>
      </c>
      <c r="H10" s="41">
        <f>ROUND((($H$30-$H$31)+4.75)/10,2)</f>
        <v>4.32</v>
      </c>
      <c r="I10" s="12">
        <f>H10*1.2</f>
        <v>5.1840000000000002</v>
      </c>
    </row>
    <row r="11" spans="2:9" x14ac:dyDescent="0.3">
      <c r="B11" s="16" t="s">
        <v>24</v>
      </c>
      <c r="C11" s="41">
        <f>ROUND(((($C$30-$C$31)*1.1)+9.75)/10,2)</f>
        <v>10.36</v>
      </c>
      <c r="D11" s="12">
        <f t="shared" ref="D11:D13" si="0">C11*1.2</f>
        <v>12.431999999999999</v>
      </c>
      <c r="E11" s="13"/>
      <c r="F11" s="13"/>
      <c r="G11" s="15" t="s">
        <v>30</v>
      </c>
      <c r="H11" s="41">
        <f>ROUND((($H$30-$H$31)+4.75)/10,2)</f>
        <v>4.32</v>
      </c>
      <c r="I11" s="12">
        <f t="shared" ref="I11:I13" si="1">H11*1.2</f>
        <v>5.1840000000000002</v>
      </c>
    </row>
    <row r="12" spans="2:9" x14ac:dyDescent="0.3">
      <c r="B12" s="15" t="s">
        <v>25</v>
      </c>
      <c r="C12" s="41">
        <f>ROUND(((($C$30-$C$31)*1.1)+14.75)/10,2)</f>
        <v>10.86</v>
      </c>
      <c r="D12" s="12">
        <f t="shared" si="0"/>
        <v>13.031999999999998</v>
      </c>
      <c r="E12" s="13"/>
      <c r="F12" s="13"/>
      <c r="G12" s="15" t="s">
        <v>29</v>
      </c>
      <c r="H12" s="41">
        <f>ROUND((($H$30-$H$31)+9.75)/10,2)</f>
        <v>4.82</v>
      </c>
      <c r="I12" s="12">
        <f t="shared" si="1"/>
        <v>5.7839999999999998</v>
      </c>
    </row>
    <row r="13" spans="2:9" x14ac:dyDescent="0.3">
      <c r="B13" s="15" t="s">
        <v>26</v>
      </c>
      <c r="C13" s="41">
        <f>ROUND(((($C$30-$C$31)*1.1)+14.75)/10,2)</f>
        <v>10.86</v>
      </c>
      <c r="D13" s="12">
        <f t="shared" si="0"/>
        <v>13.031999999999998</v>
      </c>
      <c r="E13" s="13"/>
      <c r="F13" s="13"/>
      <c r="G13" s="15" t="s">
        <v>32</v>
      </c>
      <c r="H13" s="41">
        <f>ROUND((($H$30-$H$31)+9.75)/10,2)</f>
        <v>4.82</v>
      </c>
      <c r="I13" s="12">
        <f t="shared" si="1"/>
        <v>5.7839999999999998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August 2025</v>
      </c>
      <c r="D26" s="52"/>
      <c r="G26" s="18" t="s">
        <v>0</v>
      </c>
      <c r="H26" s="53" t="str">
        <f ca="1">G8</f>
        <v>August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85.3065</v>
      </c>
      <c r="D30" s="10" t="s">
        <v>5</v>
      </c>
      <c r="G30" s="9" t="s">
        <v>8</v>
      </c>
      <c r="H30" s="11">
        <f>I34</f>
        <v>38.47610000000001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August 2025</v>
      </c>
      <c r="H34" s="50"/>
      <c r="I34" s="37">
        <f>AVERAGE(I41:I63)</f>
        <v>38.47610000000001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August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95</v>
      </c>
      <c r="C41" s="26">
        <v>45831</v>
      </c>
      <c r="D41" s="27">
        <v>92.27</v>
      </c>
      <c r="G41" s="25"/>
      <c r="H41" s="29">
        <v>45831</v>
      </c>
      <c r="I41" s="42">
        <v>44.401000000000003</v>
      </c>
    </row>
    <row r="42" spans="2:9" x14ac:dyDescent="0.3">
      <c r="B42" s="28" t="s">
        <v>95</v>
      </c>
      <c r="C42" s="29">
        <v>45832</v>
      </c>
      <c r="D42" s="30">
        <v>87.11</v>
      </c>
      <c r="G42" s="25"/>
      <c r="H42" s="29">
        <v>45832</v>
      </c>
      <c r="I42" s="42">
        <v>39.696000000000005</v>
      </c>
    </row>
    <row r="43" spans="2:9" x14ac:dyDescent="0.3">
      <c r="B43" s="28" t="s">
        <v>95</v>
      </c>
      <c r="C43" s="29">
        <v>45833</v>
      </c>
      <c r="D43" s="30">
        <v>87.31</v>
      </c>
      <c r="G43" s="25"/>
      <c r="H43" s="29">
        <v>45833</v>
      </c>
      <c r="I43" s="42">
        <v>39.612000000000002</v>
      </c>
    </row>
    <row r="44" spans="2:9" x14ac:dyDescent="0.3">
      <c r="B44" s="28" t="s">
        <v>95</v>
      </c>
      <c r="C44" s="29">
        <v>45834</v>
      </c>
      <c r="D44" s="30">
        <v>82.65</v>
      </c>
      <c r="G44" s="25"/>
      <c r="H44" s="29">
        <v>45834</v>
      </c>
      <c r="I44" s="42">
        <v>38.305</v>
      </c>
    </row>
    <row r="45" spans="2:9" x14ac:dyDescent="0.3">
      <c r="B45" s="28" t="s">
        <v>95</v>
      </c>
      <c r="C45" s="29">
        <v>45835</v>
      </c>
      <c r="D45" s="30">
        <v>83.59</v>
      </c>
      <c r="G45" s="25"/>
      <c r="H45" s="29">
        <v>45835</v>
      </c>
      <c r="I45" s="42">
        <v>37.753999999999998</v>
      </c>
    </row>
    <row r="46" spans="2:9" x14ac:dyDescent="0.3">
      <c r="B46" s="28" t="s">
        <v>95</v>
      </c>
      <c r="C46" s="29">
        <v>45838</v>
      </c>
      <c r="D46" s="30">
        <v>82.17</v>
      </c>
      <c r="G46" s="25"/>
      <c r="H46" s="29">
        <v>45838</v>
      </c>
      <c r="I46" s="42">
        <v>36.864000000000004</v>
      </c>
    </row>
    <row r="47" spans="2:9" x14ac:dyDescent="0.3">
      <c r="B47" s="28" t="s">
        <v>95</v>
      </c>
      <c r="C47" s="29">
        <v>45839</v>
      </c>
      <c r="D47" s="30">
        <v>85.13</v>
      </c>
      <c r="G47" s="25"/>
      <c r="H47" s="29">
        <v>45839</v>
      </c>
      <c r="I47" s="42">
        <v>37.615000000000002</v>
      </c>
    </row>
    <row r="48" spans="2:9" x14ac:dyDescent="0.3">
      <c r="B48" s="28" t="s">
        <v>95</v>
      </c>
      <c r="C48" s="29">
        <v>45840</v>
      </c>
      <c r="D48" s="30">
        <v>87.4</v>
      </c>
      <c r="G48" s="25"/>
      <c r="H48" s="29">
        <v>45840</v>
      </c>
      <c r="I48" s="42">
        <v>37.627000000000002</v>
      </c>
    </row>
    <row r="49" spans="2:9" x14ac:dyDescent="0.3">
      <c r="B49" s="28" t="s">
        <v>95</v>
      </c>
      <c r="C49" s="29">
        <v>45841</v>
      </c>
      <c r="D49" s="30">
        <v>85.54</v>
      </c>
      <c r="G49" s="25"/>
      <c r="H49" s="29">
        <v>45841</v>
      </c>
      <c r="I49" s="42">
        <v>37.731999999999999</v>
      </c>
    </row>
    <row r="50" spans="2:9" x14ac:dyDescent="0.3">
      <c r="B50" s="28" t="s">
        <v>95</v>
      </c>
      <c r="C50" s="29">
        <v>45842</v>
      </c>
      <c r="D50" s="30">
        <v>86.49</v>
      </c>
      <c r="G50" s="25"/>
      <c r="H50" s="29">
        <v>45842</v>
      </c>
      <c r="I50" s="42">
        <v>37.631</v>
      </c>
    </row>
    <row r="51" spans="2:9" x14ac:dyDescent="0.3">
      <c r="B51" s="28" t="s">
        <v>95</v>
      </c>
      <c r="C51" s="29">
        <v>45845</v>
      </c>
      <c r="D51" s="30">
        <v>86.96</v>
      </c>
      <c r="G51" s="25"/>
      <c r="H51" s="29">
        <v>45845</v>
      </c>
      <c r="I51" s="42">
        <v>37.658999999999999</v>
      </c>
    </row>
    <row r="52" spans="2:9" x14ac:dyDescent="0.3">
      <c r="B52" s="28" t="s">
        <v>95</v>
      </c>
      <c r="C52" s="29">
        <v>45846</v>
      </c>
      <c r="D52" s="30">
        <v>87.19</v>
      </c>
      <c r="G52" s="25"/>
      <c r="H52" s="29">
        <v>45846</v>
      </c>
      <c r="I52" s="42">
        <v>38.093000000000004</v>
      </c>
    </row>
    <row r="53" spans="2:9" x14ac:dyDescent="0.3">
      <c r="B53" s="28" t="s">
        <v>95</v>
      </c>
      <c r="C53" s="29">
        <v>45847</v>
      </c>
      <c r="D53" s="30">
        <v>83.56</v>
      </c>
      <c r="G53" s="25"/>
      <c r="H53" s="29">
        <v>45847</v>
      </c>
      <c r="I53" s="42">
        <v>38.24</v>
      </c>
    </row>
    <row r="54" spans="2:9" x14ac:dyDescent="0.3">
      <c r="B54" s="28" t="s">
        <v>95</v>
      </c>
      <c r="C54" s="29">
        <v>45848</v>
      </c>
      <c r="D54" s="30">
        <v>85.73</v>
      </c>
      <c r="G54" s="25"/>
      <c r="H54" s="29">
        <v>45848</v>
      </c>
      <c r="I54" s="42">
        <v>38.841999999999999</v>
      </c>
    </row>
    <row r="55" spans="2:9" x14ac:dyDescent="0.3">
      <c r="B55" s="28" t="s">
        <v>95</v>
      </c>
      <c r="C55" s="29">
        <v>45849</v>
      </c>
      <c r="D55" s="30">
        <v>84.29</v>
      </c>
      <c r="G55" s="25"/>
      <c r="H55" s="29">
        <v>45849</v>
      </c>
      <c r="I55" s="42">
        <v>39.146000000000001</v>
      </c>
    </row>
    <row r="56" spans="2:9" x14ac:dyDescent="0.3">
      <c r="B56" s="28" t="s">
        <v>95</v>
      </c>
      <c r="C56" s="29">
        <v>45852</v>
      </c>
      <c r="D56" s="30">
        <v>86.33</v>
      </c>
      <c r="G56" s="25"/>
      <c r="H56" s="29">
        <v>45852</v>
      </c>
      <c r="I56" s="42">
        <v>39.040999999999997</v>
      </c>
    </row>
    <row r="57" spans="2:9" x14ac:dyDescent="0.3">
      <c r="B57" s="28" t="s">
        <v>95</v>
      </c>
      <c r="C57" s="29">
        <v>45853</v>
      </c>
      <c r="D57" s="30">
        <v>82.87</v>
      </c>
      <c r="G57" s="25" t="s">
        <v>76</v>
      </c>
      <c r="H57" s="29">
        <v>45853</v>
      </c>
      <c r="I57" s="42">
        <v>38.017000000000003</v>
      </c>
    </row>
    <row r="58" spans="2:9" x14ac:dyDescent="0.3">
      <c r="B58" s="28" t="s">
        <v>95</v>
      </c>
      <c r="C58" s="29">
        <v>45854</v>
      </c>
      <c r="D58" s="30">
        <v>85.41</v>
      </c>
      <c r="G58" s="25" t="s">
        <v>76</v>
      </c>
      <c r="H58" s="29">
        <v>45854</v>
      </c>
      <c r="I58" s="42">
        <v>38.161999999999999</v>
      </c>
    </row>
    <row r="59" spans="2:9" x14ac:dyDescent="0.3">
      <c r="B59" s="28" t="s">
        <v>95</v>
      </c>
      <c r="C59" s="29">
        <v>45855</v>
      </c>
      <c r="D59" s="30">
        <v>82.68</v>
      </c>
      <c r="G59" s="25" t="s">
        <v>76</v>
      </c>
      <c r="H59" s="29">
        <v>45855</v>
      </c>
      <c r="I59" s="42">
        <v>37.9</v>
      </c>
    </row>
    <row r="60" spans="2:9" x14ac:dyDescent="0.3">
      <c r="B60" s="28" t="s">
        <v>95</v>
      </c>
      <c r="C60" s="29">
        <v>45856</v>
      </c>
      <c r="D60" s="30">
        <v>81.45</v>
      </c>
      <c r="G60" s="25" t="s">
        <v>76</v>
      </c>
      <c r="H60" s="29">
        <v>45856</v>
      </c>
      <c r="I60" s="42">
        <v>37.185000000000002</v>
      </c>
    </row>
    <row r="61" spans="2:9" x14ac:dyDescent="0.3">
      <c r="B61" s="28"/>
      <c r="C61" s="29"/>
      <c r="D61" s="30"/>
      <c r="G61" s="25" t="s">
        <v>76</v>
      </c>
      <c r="H61" s="29"/>
      <c r="I61" s="42"/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/>
    </row>
    <row r="66" spans="9:9" x14ac:dyDescent="0.3">
      <c r="I66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69B0B8DD-4304-4579-88C3-ED6C972F811F}"/>
    <hyperlink ref="B21" r:id="rId2" display="Berechnungsdetails im Preisblatt (Seite 3)" xr:uid="{2D351EA2-E6CE-4464-A17A-60C8353F5301}"/>
    <hyperlink ref="G21" r:id="rId3" display="Berechnungsdetails im Preisblatt (Seite 3)" xr:uid="{B51E9F82-522F-4B79-883A-C8232AECDCEA}"/>
    <hyperlink ref="H28:I28" r:id="rId4" display="CEGH" xr:uid="{6DB8F493-26FE-4CD0-9170-69DD8E0C31F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AA65A-D58C-4A2F-BAD7-C08B7B6171F1}">
  <dimension ref="B6:J66"/>
  <sheetViews>
    <sheetView zoomScaleNormal="100" workbookViewId="0">
      <selection activeCell="E46" sqref="E4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Juli 2025</v>
      </c>
      <c r="C8" s="74"/>
      <c r="D8" s="75"/>
      <c r="G8" s="73" t="str">
        <f ca="1">MID(CELL("dateiname",F1),FIND("]",CELL("dateiname",F1))+1,255)</f>
        <v>Juli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10.17</v>
      </c>
      <c r="D10" s="12">
        <f>C10*1.2</f>
        <v>12.203999999999999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3">
      <c r="B11" s="16" t="s">
        <v>24</v>
      </c>
      <c r="C11" s="41">
        <f>ROUND(((($C$30-$C$31)*1.1)+9.75)/10,2)</f>
        <v>10.17</v>
      </c>
      <c r="D11" s="12">
        <f t="shared" ref="D11:D13" si="0">C11*1.2</f>
        <v>12.203999999999999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3">
      <c r="B12" s="15" t="s">
        <v>25</v>
      </c>
      <c r="C12" s="41">
        <f>ROUND(((($C$30-$C$31)*1.1)+14.75)/10,2)</f>
        <v>10.67</v>
      </c>
      <c r="D12" s="12">
        <f t="shared" si="0"/>
        <v>12.804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3">
      <c r="B13" s="15" t="s">
        <v>26</v>
      </c>
      <c r="C13" s="41">
        <f>ROUND(((($C$30-$C$31)*1.1)+14.75)/10,2)</f>
        <v>10.67</v>
      </c>
      <c r="D13" s="12">
        <f t="shared" si="0"/>
        <v>12.804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Juli 2025</v>
      </c>
      <c r="D26" s="52"/>
      <c r="G26" s="18" t="s">
        <v>0</v>
      </c>
      <c r="H26" s="53" t="str">
        <f ca="1">G8</f>
        <v>Juli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83.576521739130428</v>
      </c>
      <c r="D30" s="10" t="s">
        <v>5</v>
      </c>
      <c r="G30" s="9" t="s">
        <v>8</v>
      </c>
      <c r="H30" s="11">
        <f>I34</f>
        <v>40.44313043478261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Juli 2025</v>
      </c>
      <c r="H34" s="50"/>
      <c r="I34" s="37">
        <f>AVERAGE(I41:I63)</f>
        <v>40.44313043478261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Juli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94</v>
      </c>
      <c r="C41" s="26">
        <v>45798</v>
      </c>
      <c r="D41" s="27">
        <v>86.09</v>
      </c>
      <c r="G41" s="25"/>
      <c r="H41" s="29">
        <v>45798</v>
      </c>
      <c r="I41" s="42">
        <v>39.662999999999997</v>
      </c>
    </row>
    <row r="42" spans="2:9" x14ac:dyDescent="0.3">
      <c r="B42" s="28" t="s">
        <v>94</v>
      </c>
      <c r="C42" s="29">
        <v>45799</v>
      </c>
      <c r="D42" s="30">
        <v>86.17</v>
      </c>
      <c r="G42" s="25"/>
      <c r="H42" s="29">
        <v>45799</v>
      </c>
      <c r="I42" s="42">
        <v>39.423000000000002</v>
      </c>
    </row>
    <row r="43" spans="2:9" x14ac:dyDescent="0.3">
      <c r="B43" s="28" t="s">
        <v>94</v>
      </c>
      <c r="C43" s="29">
        <v>45800</v>
      </c>
      <c r="D43" s="30">
        <v>85.59</v>
      </c>
      <c r="G43" s="25"/>
      <c r="H43" s="29">
        <v>45800</v>
      </c>
      <c r="I43" s="42">
        <v>39.557000000000002</v>
      </c>
    </row>
    <row r="44" spans="2:9" x14ac:dyDescent="0.3">
      <c r="B44" s="28" t="s">
        <v>94</v>
      </c>
      <c r="C44" s="29">
        <v>45803</v>
      </c>
      <c r="D44" s="30">
        <v>87.29</v>
      </c>
      <c r="G44" s="25"/>
      <c r="H44" s="29">
        <v>45803</v>
      </c>
      <c r="I44" s="42">
        <v>40.246000000000002</v>
      </c>
    </row>
    <row r="45" spans="2:9" x14ac:dyDescent="0.3">
      <c r="B45" s="28" t="s">
        <v>94</v>
      </c>
      <c r="C45" s="29">
        <v>45804</v>
      </c>
      <c r="D45" s="30">
        <v>86.43</v>
      </c>
      <c r="G45" s="25"/>
      <c r="H45" s="29">
        <v>45804</v>
      </c>
      <c r="I45" s="42">
        <v>40.201999999999998</v>
      </c>
    </row>
    <row r="46" spans="2:9" x14ac:dyDescent="0.3">
      <c r="B46" s="28" t="s">
        <v>94</v>
      </c>
      <c r="C46" s="29">
        <v>45805</v>
      </c>
      <c r="D46" s="30">
        <v>85.33</v>
      </c>
      <c r="G46" s="25"/>
      <c r="H46" s="29">
        <v>45805</v>
      </c>
      <c r="I46" s="42">
        <v>40.029000000000003</v>
      </c>
    </row>
    <row r="47" spans="2:9" x14ac:dyDescent="0.3">
      <c r="B47" s="28" t="s">
        <v>94</v>
      </c>
      <c r="C47" s="29">
        <v>45806</v>
      </c>
      <c r="D47" s="30">
        <v>82.7</v>
      </c>
      <c r="G47" s="25"/>
      <c r="H47" s="29">
        <v>45806</v>
      </c>
      <c r="I47" s="42">
        <v>38.731999999999999</v>
      </c>
    </row>
    <row r="48" spans="2:9" x14ac:dyDescent="0.3">
      <c r="B48" s="28" t="s">
        <v>94</v>
      </c>
      <c r="C48" s="29">
        <v>45807</v>
      </c>
      <c r="D48" s="30">
        <v>81</v>
      </c>
      <c r="G48" s="25"/>
      <c r="H48" s="29">
        <v>45807</v>
      </c>
      <c r="I48" s="42">
        <v>37.575000000000003</v>
      </c>
    </row>
    <row r="49" spans="2:9" x14ac:dyDescent="0.3">
      <c r="B49" s="28" t="s">
        <v>94</v>
      </c>
      <c r="C49" s="29">
        <v>45810</v>
      </c>
      <c r="D49" s="30">
        <v>80.849999999999994</v>
      </c>
      <c r="G49" s="25"/>
      <c r="H49" s="29">
        <v>45810</v>
      </c>
      <c r="I49" s="42">
        <v>38.338999999999999</v>
      </c>
    </row>
    <row r="50" spans="2:9" x14ac:dyDescent="0.3">
      <c r="B50" s="28" t="s">
        <v>94</v>
      </c>
      <c r="C50" s="29">
        <v>45811</v>
      </c>
      <c r="D50" s="30">
        <v>80.569999999999993</v>
      </c>
      <c r="G50" s="25"/>
      <c r="H50" s="29">
        <v>45811</v>
      </c>
      <c r="I50" s="42">
        <v>39.252000000000002</v>
      </c>
    </row>
    <row r="51" spans="2:9" x14ac:dyDescent="0.3">
      <c r="B51" s="28" t="s">
        <v>94</v>
      </c>
      <c r="C51" s="29">
        <v>45812</v>
      </c>
      <c r="D51" s="30">
        <v>79.8</v>
      </c>
      <c r="G51" s="25"/>
      <c r="H51" s="29">
        <v>45812</v>
      </c>
      <c r="I51" s="42">
        <v>39.392000000000003</v>
      </c>
    </row>
    <row r="52" spans="2:9" x14ac:dyDescent="0.3">
      <c r="B52" s="28" t="s">
        <v>94</v>
      </c>
      <c r="C52" s="29">
        <v>45813</v>
      </c>
      <c r="D52" s="30">
        <v>81.98</v>
      </c>
      <c r="G52" s="25"/>
      <c r="H52" s="29">
        <v>45813</v>
      </c>
      <c r="I52" s="42">
        <v>40.147000000000006</v>
      </c>
    </row>
    <row r="53" spans="2:9" x14ac:dyDescent="0.3">
      <c r="B53" s="28" t="s">
        <v>94</v>
      </c>
      <c r="C53" s="29">
        <v>45814</v>
      </c>
      <c r="D53" s="30">
        <v>82.98</v>
      </c>
      <c r="G53" s="25"/>
      <c r="H53" s="29">
        <v>45814</v>
      </c>
      <c r="I53" s="42">
        <v>40.158999999999999</v>
      </c>
    </row>
    <row r="54" spans="2:9" x14ac:dyDescent="0.3">
      <c r="B54" s="28" t="s">
        <v>94</v>
      </c>
      <c r="C54" s="29">
        <v>45817</v>
      </c>
      <c r="D54" s="30">
        <v>81.599999999999994</v>
      </c>
      <c r="G54" s="25"/>
      <c r="H54" s="29">
        <v>45817</v>
      </c>
      <c r="I54" s="42">
        <v>39.597999999999999</v>
      </c>
    </row>
    <row r="55" spans="2:9" x14ac:dyDescent="0.3">
      <c r="B55" s="28" t="s">
        <v>94</v>
      </c>
      <c r="C55" s="29">
        <v>45818</v>
      </c>
      <c r="D55" s="30">
        <v>80.19</v>
      </c>
      <c r="G55" s="25"/>
      <c r="H55" s="29">
        <v>45818</v>
      </c>
      <c r="I55" s="42">
        <v>38.582999999999998</v>
      </c>
    </row>
    <row r="56" spans="2:9" x14ac:dyDescent="0.3">
      <c r="B56" s="28" t="s">
        <v>94</v>
      </c>
      <c r="C56" s="29">
        <v>45819</v>
      </c>
      <c r="D56" s="30">
        <v>82.1</v>
      </c>
      <c r="G56" s="25"/>
      <c r="H56" s="29">
        <v>45819</v>
      </c>
      <c r="I56" s="42">
        <v>39.749000000000009</v>
      </c>
    </row>
    <row r="57" spans="2:9" x14ac:dyDescent="0.3">
      <c r="B57" s="28" t="s">
        <v>94</v>
      </c>
      <c r="C57" s="29">
        <v>45820</v>
      </c>
      <c r="D57" s="30">
        <v>82.53</v>
      </c>
      <c r="G57" s="25" t="s">
        <v>76</v>
      </c>
      <c r="H57" s="29">
        <v>45820</v>
      </c>
      <c r="I57" s="42">
        <v>40.076999999999998</v>
      </c>
    </row>
    <row r="58" spans="2:9" x14ac:dyDescent="0.3">
      <c r="B58" s="28" t="s">
        <v>94</v>
      </c>
      <c r="C58" s="29">
        <v>45821</v>
      </c>
      <c r="D58" s="30">
        <v>84</v>
      </c>
      <c r="G58" s="25" t="s">
        <v>76</v>
      </c>
      <c r="H58" s="29">
        <v>45821</v>
      </c>
      <c r="I58" s="42">
        <v>41.76</v>
      </c>
    </row>
    <row r="59" spans="2:9" x14ac:dyDescent="0.3">
      <c r="B59" s="28" t="s">
        <v>94</v>
      </c>
      <c r="C59" s="29">
        <v>45824</v>
      </c>
      <c r="D59" s="30">
        <v>83.94</v>
      </c>
      <c r="G59" s="25" t="s">
        <v>76</v>
      </c>
      <c r="H59" s="29">
        <v>45824</v>
      </c>
      <c r="I59" s="42">
        <v>41.695999999999998</v>
      </c>
    </row>
    <row r="60" spans="2:9" x14ac:dyDescent="0.3">
      <c r="B60" s="28" t="s">
        <v>94</v>
      </c>
      <c r="C60" s="29">
        <v>45825</v>
      </c>
      <c r="D60" s="30">
        <v>85.79</v>
      </c>
      <c r="G60" s="25" t="s">
        <v>76</v>
      </c>
      <c r="H60" s="29">
        <v>45825</v>
      </c>
      <c r="I60" s="42">
        <v>43.159000000000006</v>
      </c>
    </row>
    <row r="61" spans="2:9" x14ac:dyDescent="0.3">
      <c r="B61" s="28" t="s">
        <v>94</v>
      </c>
      <c r="C61" s="29">
        <v>45826</v>
      </c>
      <c r="D61" s="30">
        <v>82.67</v>
      </c>
      <c r="G61" s="25" t="s">
        <v>76</v>
      </c>
      <c r="H61" s="29">
        <v>45826</v>
      </c>
      <c r="I61" s="42">
        <v>42.576000000000001</v>
      </c>
    </row>
    <row r="62" spans="2:9" x14ac:dyDescent="0.3">
      <c r="B62" s="28" t="s">
        <v>94</v>
      </c>
      <c r="C62" s="29">
        <v>45827</v>
      </c>
      <c r="D62" s="30">
        <v>87.1</v>
      </c>
      <c r="G62" s="25"/>
      <c r="H62" s="29">
        <v>45827</v>
      </c>
      <c r="I62" s="42">
        <v>45.444000000000003</v>
      </c>
    </row>
    <row r="63" spans="2:9" x14ac:dyDescent="0.3">
      <c r="B63" s="28" t="s">
        <v>94</v>
      </c>
      <c r="C63" s="29">
        <v>45828</v>
      </c>
      <c r="D63" s="30">
        <v>85.56</v>
      </c>
      <c r="G63" s="25"/>
      <c r="H63" s="29">
        <v>45828</v>
      </c>
      <c r="I63" s="42">
        <v>44.834000000000003</v>
      </c>
    </row>
    <row r="66" spans="9:9" x14ac:dyDescent="0.3">
      <c r="I66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1306085B-08A1-4BEF-A602-9BE3AF053672}"/>
    <hyperlink ref="B21" r:id="rId2" display="Berechnungsdetails im Preisblatt (Seite 3)" xr:uid="{96A9C7AA-2668-425C-90AF-B878F22C5A28}"/>
    <hyperlink ref="G21" r:id="rId3" display="Berechnungsdetails im Preisblatt (Seite 3)" xr:uid="{79B2DE0D-0487-406A-B1CC-C009E29FC924}"/>
    <hyperlink ref="H28:I28" r:id="rId4" display="CEGH" xr:uid="{02FA68D9-FBA8-486E-843B-59B722C5203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4ACE4-87AB-4C26-8B9D-5D7E38BAA9E1}">
  <dimension ref="B6:J67"/>
  <sheetViews>
    <sheetView topLeftCell="A38" zoomScaleNormal="100" workbookViewId="0">
      <selection activeCell="H41" sqref="H41:I5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Juni 2025</v>
      </c>
      <c r="C8" s="74"/>
      <c r="D8" s="75"/>
      <c r="G8" s="73" t="str">
        <f ca="1">MID(CELL("dateiname",F1),FIND("]",CELL("dateiname",F1))+1,255)</f>
        <v>Juni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9.14</v>
      </c>
      <c r="D10" s="12">
        <f>C10*1.2</f>
        <v>10.968</v>
      </c>
      <c r="E10" s="13"/>
      <c r="F10" s="13"/>
      <c r="G10" s="15" t="s">
        <v>31</v>
      </c>
      <c r="H10" s="41">
        <f>ROUND((($H$30-$H$31)+4.75)/10,2)</f>
        <v>4.17</v>
      </c>
      <c r="I10" s="12">
        <f>H10*1.2</f>
        <v>5.0039999999999996</v>
      </c>
    </row>
    <row r="11" spans="2:9" x14ac:dyDescent="0.3">
      <c r="B11" s="16" t="s">
        <v>24</v>
      </c>
      <c r="C11" s="41">
        <f>ROUND(((($C$30-$C$31)*1.1)+9.75)/10,2)</f>
        <v>9.14</v>
      </c>
      <c r="D11" s="12">
        <f t="shared" ref="D11:D13" si="0">C11*1.2</f>
        <v>10.968</v>
      </c>
      <c r="E11" s="13"/>
      <c r="F11" s="13"/>
      <c r="G11" s="15" t="s">
        <v>30</v>
      </c>
      <c r="H11" s="41">
        <f>ROUND((($H$30-$H$31)+4.75)/10,2)</f>
        <v>4.17</v>
      </c>
      <c r="I11" s="12">
        <f t="shared" ref="I11:I13" si="1">H11*1.2</f>
        <v>5.0039999999999996</v>
      </c>
    </row>
    <row r="12" spans="2:9" x14ac:dyDescent="0.3">
      <c r="B12" s="15" t="s">
        <v>25</v>
      </c>
      <c r="C12" s="41">
        <f>ROUND(((($C$30-$C$31)*1.1)+14.75)/10,2)</f>
        <v>9.64</v>
      </c>
      <c r="D12" s="12">
        <f t="shared" si="0"/>
        <v>11.568</v>
      </c>
      <c r="E12" s="13"/>
      <c r="F12" s="13"/>
      <c r="G12" s="15" t="s">
        <v>29</v>
      </c>
      <c r="H12" s="41">
        <f>ROUND((($H$30-$H$31)+9.75)/10,2)</f>
        <v>4.67</v>
      </c>
      <c r="I12" s="12">
        <f t="shared" si="1"/>
        <v>5.6040000000000001</v>
      </c>
    </row>
    <row r="13" spans="2:9" x14ac:dyDescent="0.3">
      <c r="B13" s="15" t="s">
        <v>26</v>
      </c>
      <c r="C13" s="41">
        <f>ROUND(((($C$30-$C$31)*1.1)+14.75)/10,2)</f>
        <v>9.64</v>
      </c>
      <c r="D13" s="12">
        <f t="shared" si="0"/>
        <v>11.568</v>
      </c>
      <c r="E13" s="13"/>
      <c r="F13" s="13"/>
      <c r="G13" s="15" t="s">
        <v>32</v>
      </c>
      <c r="H13" s="41">
        <f>ROUND((($H$30-$H$31)+9.75)/10,2)</f>
        <v>4.67</v>
      </c>
      <c r="I13" s="12">
        <f t="shared" si="1"/>
        <v>5.6040000000000001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Juni 2025</v>
      </c>
      <c r="D26" s="52"/>
      <c r="G26" s="18" t="s">
        <v>0</v>
      </c>
      <c r="H26" s="53" t="str">
        <f ca="1">G8</f>
        <v>Juni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74.183500000000009</v>
      </c>
      <c r="D30" s="10" t="s">
        <v>5</v>
      </c>
      <c r="G30" s="9" t="s">
        <v>8</v>
      </c>
      <c r="H30" s="11">
        <f>I34</f>
        <v>36.914950000000005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Juni 2025</v>
      </c>
      <c r="H34" s="50"/>
      <c r="I34" s="37">
        <f>AVERAGE(I41:I63)</f>
        <v>36.914950000000005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Juni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93</v>
      </c>
      <c r="C41" s="26">
        <v>45769</v>
      </c>
      <c r="D41" s="27">
        <v>73.39</v>
      </c>
      <c r="G41" s="25"/>
      <c r="H41" s="29">
        <v>45769</v>
      </c>
      <c r="I41" s="42">
        <v>36.709000000000003</v>
      </c>
    </row>
    <row r="42" spans="2:9" x14ac:dyDescent="0.3">
      <c r="B42" s="28" t="s">
        <v>93</v>
      </c>
      <c r="C42" s="29">
        <v>45770</v>
      </c>
      <c r="D42" s="30">
        <v>74.52</v>
      </c>
      <c r="G42" s="25"/>
      <c r="H42" s="29">
        <v>45770</v>
      </c>
      <c r="I42" s="42">
        <v>36.607999999999997</v>
      </c>
    </row>
    <row r="43" spans="2:9" x14ac:dyDescent="0.3">
      <c r="B43" s="28" t="s">
        <v>93</v>
      </c>
      <c r="C43" s="29">
        <v>45771</v>
      </c>
      <c r="D43" s="30">
        <v>75.62</v>
      </c>
      <c r="G43" s="25"/>
      <c r="H43" s="29">
        <v>45771</v>
      </c>
      <c r="I43" s="42">
        <v>35.768000000000001</v>
      </c>
    </row>
    <row r="44" spans="2:9" x14ac:dyDescent="0.3">
      <c r="B44" s="28" t="s">
        <v>93</v>
      </c>
      <c r="C44" s="29">
        <v>45772</v>
      </c>
      <c r="D44" s="30">
        <v>74.47</v>
      </c>
      <c r="G44" s="25"/>
      <c r="H44" s="29">
        <v>45772</v>
      </c>
      <c r="I44" s="42">
        <v>34.847000000000001</v>
      </c>
    </row>
    <row r="45" spans="2:9" x14ac:dyDescent="0.3">
      <c r="B45" s="28" t="s">
        <v>93</v>
      </c>
      <c r="C45" s="29">
        <v>45775</v>
      </c>
      <c r="D45" s="30">
        <v>71.52</v>
      </c>
      <c r="G45" s="25"/>
      <c r="H45" s="29">
        <v>45775</v>
      </c>
      <c r="I45" s="42">
        <v>34.845999999999997</v>
      </c>
    </row>
    <row r="46" spans="2:9" x14ac:dyDescent="0.3">
      <c r="B46" s="28" t="s">
        <v>93</v>
      </c>
      <c r="C46" s="29">
        <v>45776</v>
      </c>
      <c r="D46" s="30">
        <v>69.95</v>
      </c>
      <c r="G46" s="25"/>
      <c r="H46" s="29">
        <v>45776</v>
      </c>
      <c r="I46" s="42">
        <v>34.332000000000001</v>
      </c>
    </row>
    <row r="47" spans="2:9" x14ac:dyDescent="0.3">
      <c r="B47" s="28" t="s">
        <v>93</v>
      </c>
      <c r="C47" s="29">
        <v>45777</v>
      </c>
      <c r="D47" s="30">
        <v>69.98</v>
      </c>
      <c r="G47" s="25"/>
      <c r="H47" s="29">
        <v>45777</v>
      </c>
      <c r="I47" s="42">
        <v>34.694000000000003</v>
      </c>
    </row>
    <row r="48" spans="2:9" x14ac:dyDescent="0.3">
      <c r="B48" s="28" t="s">
        <v>93</v>
      </c>
      <c r="C48" s="29">
        <v>45779</v>
      </c>
      <c r="D48" s="30">
        <v>72.69</v>
      </c>
      <c r="G48" s="25"/>
      <c r="H48" s="29">
        <v>45779</v>
      </c>
      <c r="I48" s="42">
        <v>35.558</v>
      </c>
    </row>
    <row r="49" spans="2:9" x14ac:dyDescent="0.3">
      <c r="B49" s="28" t="s">
        <v>93</v>
      </c>
      <c r="C49" s="29">
        <v>45782</v>
      </c>
      <c r="D49" s="30">
        <v>71.98</v>
      </c>
      <c r="G49" s="25"/>
      <c r="H49" s="29">
        <v>45782</v>
      </c>
      <c r="I49" s="42">
        <v>35.540999999999997</v>
      </c>
    </row>
    <row r="50" spans="2:9" x14ac:dyDescent="0.3">
      <c r="B50" s="28" t="s">
        <v>93</v>
      </c>
      <c r="C50" s="29">
        <v>45783</v>
      </c>
      <c r="D50" s="30">
        <v>74.58</v>
      </c>
      <c r="G50" s="25"/>
      <c r="H50" s="29">
        <v>45783</v>
      </c>
      <c r="I50" s="42">
        <v>37.320999999999998</v>
      </c>
    </row>
    <row r="51" spans="2:9" x14ac:dyDescent="0.3">
      <c r="B51" s="28" t="s">
        <v>93</v>
      </c>
      <c r="C51" s="29">
        <v>45784</v>
      </c>
      <c r="D51" s="30">
        <v>75.39</v>
      </c>
      <c r="G51" s="25"/>
      <c r="H51" s="29">
        <v>45784</v>
      </c>
      <c r="I51" s="42">
        <v>37.116999999999997</v>
      </c>
    </row>
    <row r="52" spans="2:9" x14ac:dyDescent="0.3">
      <c r="B52" s="28" t="s">
        <v>93</v>
      </c>
      <c r="C52" s="29">
        <v>45785</v>
      </c>
      <c r="D52" s="30">
        <v>75.09</v>
      </c>
      <c r="G52" s="25"/>
      <c r="H52" s="29">
        <v>45785</v>
      </c>
      <c r="I52" s="42">
        <v>37.956000000000003</v>
      </c>
    </row>
    <row r="53" spans="2:9" x14ac:dyDescent="0.3">
      <c r="B53" s="28" t="s">
        <v>93</v>
      </c>
      <c r="C53" s="29">
        <v>45786</v>
      </c>
      <c r="D53" s="30">
        <v>72.87</v>
      </c>
      <c r="G53" s="25"/>
      <c r="H53" s="29">
        <v>45786</v>
      </c>
      <c r="I53" s="42">
        <v>37.325000000000003</v>
      </c>
    </row>
    <row r="54" spans="2:9" x14ac:dyDescent="0.3">
      <c r="B54" s="28" t="s">
        <v>93</v>
      </c>
      <c r="C54" s="29">
        <v>45789</v>
      </c>
      <c r="D54" s="30">
        <v>76.540000000000006</v>
      </c>
      <c r="G54" s="25"/>
      <c r="H54" s="29">
        <v>45789</v>
      </c>
      <c r="I54" s="42">
        <v>38.274999999999999</v>
      </c>
    </row>
    <row r="55" spans="2:9" x14ac:dyDescent="0.3">
      <c r="B55" s="28" t="s">
        <v>93</v>
      </c>
      <c r="C55" s="29">
        <v>45790</v>
      </c>
      <c r="D55" s="30">
        <v>77.27</v>
      </c>
      <c r="G55" s="25"/>
      <c r="H55" s="29">
        <v>45790</v>
      </c>
      <c r="I55" s="42">
        <v>38.495000000000005</v>
      </c>
    </row>
    <row r="56" spans="2:9" x14ac:dyDescent="0.3">
      <c r="B56" s="28" t="s">
        <v>93</v>
      </c>
      <c r="C56" s="29">
        <v>45791</v>
      </c>
      <c r="D56" s="30">
        <v>75.94</v>
      </c>
      <c r="G56" s="25"/>
      <c r="H56" s="29">
        <v>45791</v>
      </c>
      <c r="I56" s="42">
        <v>38.015000000000001</v>
      </c>
    </row>
    <row r="57" spans="2:9" x14ac:dyDescent="0.3">
      <c r="B57" s="28" t="s">
        <v>93</v>
      </c>
      <c r="C57" s="29">
        <v>45792</v>
      </c>
      <c r="D57" s="30">
        <v>76.41</v>
      </c>
      <c r="G57" s="25" t="s">
        <v>76</v>
      </c>
      <c r="H57" s="29">
        <v>45792</v>
      </c>
      <c r="I57" s="42">
        <v>38.408000000000001</v>
      </c>
    </row>
    <row r="58" spans="2:9" x14ac:dyDescent="0.3">
      <c r="B58" s="28" t="s">
        <v>93</v>
      </c>
      <c r="C58" s="29">
        <v>45793</v>
      </c>
      <c r="D58" s="30">
        <v>74.040000000000006</v>
      </c>
      <c r="G58" s="25" t="s">
        <v>76</v>
      </c>
      <c r="H58" s="29">
        <v>45793</v>
      </c>
      <c r="I58" s="42">
        <v>38.21</v>
      </c>
    </row>
    <row r="59" spans="2:9" x14ac:dyDescent="0.3">
      <c r="B59" s="28" t="s">
        <v>93</v>
      </c>
      <c r="C59" s="29">
        <v>45796</v>
      </c>
      <c r="D59" s="30">
        <v>74.040000000000006</v>
      </c>
      <c r="G59" s="25" t="s">
        <v>76</v>
      </c>
      <c r="H59" s="29">
        <v>45796</v>
      </c>
      <c r="I59" s="42">
        <v>38.386000000000003</v>
      </c>
    </row>
    <row r="60" spans="2:9" x14ac:dyDescent="0.3">
      <c r="B60" s="28" t="s">
        <v>93</v>
      </c>
      <c r="C60" s="29">
        <v>45797</v>
      </c>
      <c r="D60" s="30">
        <v>77.38</v>
      </c>
      <c r="G60" s="25" t="s">
        <v>76</v>
      </c>
      <c r="H60" s="29">
        <v>45797</v>
      </c>
      <c r="I60" s="42">
        <v>39.887999999999998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  <row r="66" spans="9:9" x14ac:dyDescent="0.3">
      <c r="I66" s="1" t="s">
        <v>76</v>
      </c>
    </row>
    <row r="67" spans="9:9" x14ac:dyDescent="0.3">
      <c r="I67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E4081E40-AC91-4916-8489-95EFF435DB4E}"/>
    <hyperlink ref="B21" r:id="rId2" display="Berechnungsdetails im Preisblatt (Seite 3)" xr:uid="{F1285FD8-78E4-424F-AD3A-24D01DA9101C}"/>
    <hyperlink ref="G21" r:id="rId3" display="Berechnungsdetails im Preisblatt (Seite 3)" xr:uid="{5B17A2A3-17E1-4B49-9AD9-4CD0246555DD}"/>
    <hyperlink ref="H28:I28" r:id="rId4" display="CEGH" xr:uid="{D039309A-ED2E-45B0-A175-01C2F78AB0A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F9FA8-856B-4704-85BB-E632A67F2B40}">
  <dimension ref="B6:J63"/>
  <sheetViews>
    <sheetView topLeftCell="A34" zoomScaleNormal="100" workbookViewId="0">
      <selection activeCell="L34" sqref="L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Mai 2025</v>
      </c>
      <c r="C8" s="74"/>
      <c r="D8" s="75"/>
      <c r="G8" s="73" t="str">
        <f ca="1">MID(CELL("dateiname",F1),FIND("]",CELL("dateiname",F1))+1,255)</f>
        <v>Mai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8.52</v>
      </c>
      <c r="D10" s="12">
        <f>C10*1.2</f>
        <v>10.223999999999998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3">
      <c r="B11" s="16" t="s">
        <v>24</v>
      </c>
      <c r="C11" s="41">
        <f>ROUND(((($C$30-$C$31)*1.1)+9.75)/10,2)</f>
        <v>8.52</v>
      </c>
      <c r="D11" s="12">
        <f t="shared" ref="D11:D13" si="0">C11*1.2</f>
        <v>10.223999999999998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3">
      <c r="B12" s="15" t="s">
        <v>25</v>
      </c>
      <c r="C12" s="41">
        <f>ROUND(((($C$30-$C$31)*1.1)+14.75)/10,2)</f>
        <v>9.02</v>
      </c>
      <c r="D12" s="12">
        <f t="shared" si="0"/>
        <v>10.824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3">
      <c r="B13" s="15" t="s">
        <v>26</v>
      </c>
      <c r="C13" s="41">
        <f>ROUND(((($C$30-$C$31)*1.1)+14.75)/10,2)</f>
        <v>9.02</v>
      </c>
      <c r="D13" s="12">
        <f t="shared" si="0"/>
        <v>10.824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Mai 2025</v>
      </c>
      <c r="D26" s="52"/>
      <c r="G26" s="18" t="s">
        <v>0</v>
      </c>
      <c r="H26" s="53" t="str">
        <f ca="1">G8</f>
        <v>Mai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68.618500000000012</v>
      </c>
      <c r="D30" s="10" t="s">
        <v>5</v>
      </c>
      <c r="G30" s="9" t="s">
        <v>8</v>
      </c>
      <c r="H30" s="11">
        <f>I34</f>
        <v>40.401499999999999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Mai 2025</v>
      </c>
      <c r="H34" s="50"/>
      <c r="I34" s="37">
        <f>AVERAGE(I41:I63)</f>
        <v>40.401499999999999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Mai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92</v>
      </c>
      <c r="C41" s="26">
        <v>45737</v>
      </c>
      <c r="D41" s="27">
        <v>70.33</v>
      </c>
      <c r="G41" s="25"/>
      <c r="H41" s="29">
        <v>45737</v>
      </c>
      <c r="I41" s="42">
        <v>44.402999999999999</v>
      </c>
    </row>
    <row r="42" spans="2:9" x14ac:dyDescent="0.3">
      <c r="B42" s="28" t="s">
        <v>92</v>
      </c>
      <c r="C42" s="29">
        <v>45740</v>
      </c>
      <c r="D42" s="30">
        <v>69.87</v>
      </c>
      <c r="G42" s="25"/>
      <c r="H42" s="29">
        <v>45740</v>
      </c>
      <c r="I42" s="42">
        <v>44.360999999999997</v>
      </c>
    </row>
    <row r="43" spans="2:9" x14ac:dyDescent="0.3">
      <c r="B43" s="28" t="s">
        <v>92</v>
      </c>
      <c r="C43" s="29">
        <v>45741</v>
      </c>
      <c r="D43" s="30">
        <v>67.489999999999995</v>
      </c>
      <c r="G43" s="25"/>
      <c r="H43" s="29">
        <v>45741</v>
      </c>
      <c r="I43" s="42">
        <v>43.63</v>
      </c>
    </row>
    <row r="44" spans="2:9" x14ac:dyDescent="0.3">
      <c r="B44" s="28" t="s">
        <v>92</v>
      </c>
      <c r="C44" s="29">
        <v>45742</v>
      </c>
      <c r="D44" s="30">
        <v>69.36</v>
      </c>
      <c r="G44" s="25"/>
      <c r="H44" s="29">
        <v>45742</v>
      </c>
      <c r="I44" s="42">
        <v>42.793999999999997</v>
      </c>
    </row>
    <row r="45" spans="2:9" x14ac:dyDescent="0.3">
      <c r="B45" s="28" t="s">
        <v>92</v>
      </c>
      <c r="C45" s="29">
        <v>45743</v>
      </c>
      <c r="D45" s="30">
        <v>69.84</v>
      </c>
      <c r="G45" s="25"/>
      <c r="H45" s="29">
        <v>45743</v>
      </c>
      <c r="I45" s="42">
        <v>43.089000000000006</v>
      </c>
    </row>
    <row r="46" spans="2:9" x14ac:dyDescent="0.3">
      <c r="B46" s="28" t="s">
        <v>92</v>
      </c>
      <c r="C46" s="29">
        <v>45744</v>
      </c>
      <c r="D46" s="30">
        <v>70.11</v>
      </c>
      <c r="G46" s="25"/>
      <c r="H46" s="29">
        <v>45744</v>
      </c>
      <c r="I46" s="42">
        <v>42.55</v>
      </c>
    </row>
    <row r="47" spans="2:9" x14ac:dyDescent="0.3">
      <c r="B47" s="28" t="s">
        <v>92</v>
      </c>
      <c r="C47" s="29">
        <v>45747</v>
      </c>
      <c r="D47" s="30">
        <v>70.81</v>
      </c>
      <c r="G47" s="25"/>
      <c r="H47" s="29">
        <v>45747</v>
      </c>
      <c r="I47" s="42">
        <v>42.613999999999997</v>
      </c>
    </row>
    <row r="48" spans="2:9" x14ac:dyDescent="0.3">
      <c r="B48" s="28" t="s">
        <v>92</v>
      </c>
      <c r="C48" s="29">
        <v>45748</v>
      </c>
      <c r="D48" s="30">
        <v>73.180000000000007</v>
      </c>
      <c r="G48" s="25"/>
      <c r="H48" s="29">
        <v>45748</v>
      </c>
      <c r="I48" s="42">
        <v>44.591000000000001</v>
      </c>
    </row>
    <row r="49" spans="2:9" x14ac:dyDescent="0.3">
      <c r="B49" s="28" t="s">
        <v>92</v>
      </c>
      <c r="C49" s="29">
        <v>45749</v>
      </c>
      <c r="D49" s="30">
        <v>71.45</v>
      </c>
      <c r="G49" s="25"/>
      <c r="H49" s="29">
        <v>45749</v>
      </c>
      <c r="I49" s="42">
        <v>43.417000000000002</v>
      </c>
    </row>
    <row r="50" spans="2:9" x14ac:dyDescent="0.3">
      <c r="B50" s="28" t="s">
        <v>92</v>
      </c>
      <c r="C50" s="29">
        <v>45750</v>
      </c>
      <c r="D50" s="30">
        <v>68.05</v>
      </c>
      <c r="G50" s="25"/>
      <c r="H50" s="29">
        <v>45750</v>
      </c>
      <c r="I50" s="42">
        <v>41.607999999999997</v>
      </c>
    </row>
    <row r="51" spans="2:9" x14ac:dyDescent="0.3">
      <c r="B51" s="28" t="s">
        <v>92</v>
      </c>
      <c r="C51" s="29">
        <v>45751</v>
      </c>
      <c r="D51" s="30">
        <v>66.12</v>
      </c>
      <c r="G51" s="25"/>
      <c r="H51" s="29">
        <v>45751</v>
      </c>
      <c r="I51" s="42">
        <v>38.603999999999999</v>
      </c>
    </row>
    <row r="52" spans="2:9" x14ac:dyDescent="0.3">
      <c r="B52" s="28" t="s">
        <v>92</v>
      </c>
      <c r="C52" s="29">
        <v>45754</v>
      </c>
      <c r="D52" s="30">
        <v>65.400000000000006</v>
      </c>
      <c r="G52" s="25"/>
      <c r="H52" s="29">
        <v>45754</v>
      </c>
      <c r="I52" s="42">
        <v>39.5</v>
      </c>
    </row>
    <row r="53" spans="2:9" x14ac:dyDescent="0.3">
      <c r="B53" s="28" t="s">
        <v>92</v>
      </c>
      <c r="C53" s="29">
        <v>45755</v>
      </c>
      <c r="D53" s="30">
        <v>65.510000000000005</v>
      </c>
      <c r="G53" s="25"/>
      <c r="H53" s="29">
        <v>45755</v>
      </c>
      <c r="I53" s="42">
        <v>38.741</v>
      </c>
    </row>
    <row r="54" spans="2:9" x14ac:dyDescent="0.3">
      <c r="B54" s="28" t="s">
        <v>92</v>
      </c>
      <c r="C54" s="29">
        <v>45756</v>
      </c>
      <c r="D54" s="30">
        <v>63.39</v>
      </c>
      <c r="G54" s="25"/>
      <c r="H54" s="29">
        <v>45756</v>
      </c>
      <c r="I54" s="42">
        <v>36.244999999999997</v>
      </c>
    </row>
    <row r="55" spans="2:9" x14ac:dyDescent="0.3">
      <c r="B55" s="28" t="s">
        <v>92</v>
      </c>
      <c r="C55" s="29">
        <v>45757</v>
      </c>
      <c r="D55" s="30">
        <v>62.48</v>
      </c>
      <c r="G55" s="25"/>
      <c r="H55" s="29">
        <v>45757</v>
      </c>
      <c r="I55" s="42">
        <v>35.801000000000002</v>
      </c>
    </row>
    <row r="56" spans="2:9" x14ac:dyDescent="0.3">
      <c r="B56" s="28" t="s">
        <v>92</v>
      </c>
      <c r="C56" s="29">
        <v>45758</v>
      </c>
      <c r="D56" s="30">
        <v>65.55</v>
      </c>
      <c r="G56" s="25"/>
      <c r="H56" s="29">
        <v>45758</v>
      </c>
      <c r="I56" s="42">
        <v>35.956000000000003</v>
      </c>
    </row>
    <row r="57" spans="2:9" x14ac:dyDescent="0.3">
      <c r="B57" s="28" t="s">
        <v>92</v>
      </c>
      <c r="C57" s="29">
        <v>45761</v>
      </c>
      <c r="D57" s="30">
        <v>69.95</v>
      </c>
      <c r="G57" s="25" t="s">
        <v>76</v>
      </c>
      <c r="H57" s="29">
        <v>45761</v>
      </c>
      <c r="I57" s="42">
        <v>36.991</v>
      </c>
    </row>
    <row r="58" spans="2:9" x14ac:dyDescent="0.3">
      <c r="B58" s="28" t="s">
        <v>92</v>
      </c>
      <c r="C58" s="29">
        <v>45762</v>
      </c>
      <c r="D58" s="30">
        <v>69.67</v>
      </c>
      <c r="G58" s="25" t="s">
        <v>76</v>
      </c>
      <c r="H58" s="29">
        <v>45762</v>
      </c>
      <c r="I58" s="42">
        <v>37.076999999999998</v>
      </c>
    </row>
    <row r="59" spans="2:9" x14ac:dyDescent="0.3">
      <c r="B59" s="28" t="s">
        <v>92</v>
      </c>
      <c r="C59" s="29">
        <v>45763</v>
      </c>
      <c r="D59" s="30">
        <v>72.180000000000007</v>
      </c>
      <c r="G59" s="25" t="s">
        <v>76</v>
      </c>
      <c r="H59" s="29">
        <v>45763</v>
      </c>
      <c r="I59" s="42">
        <v>37.865000000000002</v>
      </c>
    </row>
    <row r="60" spans="2:9" x14ac:dyDescent="0.3">
      <c r="B60" s="28" t="s">
        <v>92</v>
      </c>
      <c r="C60" s="29">
        <v>45764</v>
      </c>
      <c r="D60" s="30">
        <v>71.63</v>
      </c>
      <c r="G60" s="25" t="s">
        <v>76</v>
      </c>
      <c r="H60" s="29">
        <v>45764</v>
      </c>
      <c r="I60" s="42">
        <v>38.192999999999998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C5519935-9271-4C83-8DB2-C468B149405C}"/>
    <hyperlink ref="B21" r:id="rId2" display="Berechnungsdetails im Preisblatt (Seite 3)" xr:uid="{0F23D302-7B57-49CA-82FA-136E0A76EDEE}"/>
    <hyperlink ref="G21" r:id="rId3" display="Berechnungsdetails im Preisblatt (Seite 3)" xr:uid="{AC00497F-112B-4A57-A3DE-3080C97FCF32}"/>
    <hyperlink ref="H28:I28" r:id="rId4" display="CEGH" xr:uid="{C2480AF5-F97E-4C8E-8F22-A414955CFF1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11714-284D-4E58-B3AD-20E526A86CBC}">
  <dimension ref="B6:J63"/>
  <sheetViews>
    <sheetView zoomScaleNormal="100" workbookViewId="0">
      <selection activeCell="F37" sqref="F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70" t="s">
        <v>23</v>
      </c>
      <c r="C7" s="71"/>
      <c r="D7" s="72"/>
      <c r="G7" s="70" t="s">
        <v>33</v>
      </c>
      <c r="H7" s="71"/>
      <c r="I7" s="72"/>
    </row>
    <row r="8" spans="2:9" ht="15" thickBot="1" x14ac:dyDescent="0.35">
      <c r="B8" s="73" t="str">
        <f ca="1">MID(CELL("dateiname",A1),FIND("]",CELL("dateiname",A1))+1,255)</f>
        <v>April 2025</v>
      </c>
      <c r="C8" s="74"/>
      <c r="D8" s="75"/>
      <c r="G8" s="73" t="str">
        <f ca="1">MID(CELL("dateiname",F1),FIND("]",CELL("dateiname",F1))+1,255)</f>
        <v>April 2025</v>
      </c>
      <c r="H8" s="74"/>
      <c r="I8" s="7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9.92</v>
      </c>
      <c r="D10" s="12">
        <f>C10*1.2</f>
        <v>11.904</v>
      </c>
      <c r="E10" s="13"/>
      <c r="F10" s="13"/>
      <c r="G10" s="15" t="s">
        <v>31</v>
      </c>
      <c r="H10" s="41">
        <f>ROUND((($H$30-$H$31)+4.75)/10,2)</f>
        <v>4.91</v>
      </c>
      <c r="I10" s="12">
        <f>H10*1.2</f>
        <v>5.8920000000000003</v>
      </c>
    </row>
    <row r="11" spans="2:9" x14ac:dyDescent="0.3">
      <c r="B11" s="16" t="s">
        <v>24</v>
      </c>
      <c r="C11" s="41">
        <f>ROUND(((($C$30-$C$31)*1.1)+9.75)/10,2)</f>
        <v>9.92</v>
      </c>
      <c r="D11" s="12">
        <f t="shared" ref="D11:D13" si="0">C11*1.2</f>
        <v>11.904</v>
      </c>
      <c r="E11" s="13"/>
      <c r="F11" s="13"/>
      <c r="G11" s="15" t="s">
        <v>30</v>
      </c>
      <c r="H11" s="41">
        <f>ROUND((($H$30-$H$31)+4.75)/10,2)</f>
        <v>4.91</v>
      </c>
      <c r="I11" s="12">
        <f t="shared" ref="I11:I13" si="1">H11*1.2</f>
        <v>5.8920000000000003</v>
      </c>
    </row>
    <row r="12" spans="2:9" x14ac:dyDescent="0.3">
      <c r="B12" s="15" t="s">
        <v>25</v>
      </c>
      <c r="C12" s="41">
        <f>ROUND(((($C$30-$C$31)*1.1)+14.75)/10,2)</f>
        <v>10.42</v>
      </c>
      <c r="D12" s="12">
        <f t="shared" si="0"/>
        <v>12.504</v>
      </c>
      <c r="E12" s="13"/>
      <c r="F12" s="13"/>
      <c r="G12" s="15" t="s">
        <v>29</v>
      </c>
      <c r="H12" s="41">
        <f>ROUND((($H$30-$H$31)+9.75)/10,2)</f>
        <v>5.41</v>
      </c>
      <c r="I12" s="12">
        <f t="shared" si="1"/>
        <v>6.492</v>
      </c>
    </row>
    <row r="13" spans="2:9" x14ac:dyDescent="0.3">
      <c r="B13" s="15" t="s">
        <v>26</v>
      </c>
      <c r="C13" s="41">
        <f>ROUND(((($C$30-$C$31)*1.1)+14.75)/10,2)</f>
        <v>10.42</v>
      </c>
      <c r="D13" s="12">
        <f t="shared" si="0"/>
        <v>12.504</v>
      </c>
      <c r="E13" s="13"/>
      <c r="F13" s="13"/>
      <c r="G13" s="15" t="s">
        <v>32</v>
      </c>
      <c r="H13" s="41">
        <f>ROUND((($H$30-$H$31)+9.75)/10,2)</f>
        <v>5.41</v>
      </c>
      <c r="I13" s="12">
        <f t="shared" si="1"/>
        <v>6.492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ht="15" thickBot="1" x14ac:dyDescent="0.35"/>
    <row r="16" spans="2:9" ht="15" thickBot="1" x14ac:dyDescent="0.35">
      <c r="B16" s="61" t="s">
        <v>27</v>
      </c>
      <c r="C16" s="62"/>
      <c r="D16" s="63"/>
      <c r="G16" s="61" t="s">
        <v>34</v>
      </c>
      <c r="H16" s="62"/>
      <c r="I16" s="63"/>
    </row>
    <row r="17" spans="2:10" x14ac:dyDescent="0.3">
      <c r="B17" s="15" t="s">
        <v>22</v>
      </c>
      <c r="C17" s="67" t="s">
        <v>52</v>
      </c>
      <c r="D17" s="67"/>
      <c r="G17" s="15" t="s">
        <v>31</v>
      </c>
      <c r="H17" s="68" t="s">
        <v>54</v>
      </c>
      <c r="I17" s="69"/>
      <c r="J17"/>
    </row>
    <row r="18" spans="2:10" x14ac:dyDescent="0.3">
      <c r="B18" s="16" t="s">
        <v>24</v>
      </c>
      <c r="C18" s="58" t="s">
        <v>52</v>
      </c>
      <c r="D18" s="58"/>
      <c r="G18" s="15" t="s">
        <v>30</v>
      </c>
      <c r="H18" s="59" t="s">
        <v>54</v>
      </c>
      <c r="I18" s="60"/>
    </row>
    <row r="19" spans="2:10" x14ac:dyDescent="0.3">
      <c r="B19" s="15" t="s">
        <v>25</v>
      </c>
      <c r="C19" s="58" t="s">
        <v>53</v>
      </c>
      <c r="D19" s="58"/>
      <c r="G19" s="15" t="s">
        <v>29</v>
      </c>
      <c r="H19" s="59" t="s">
        <v>55</v>
      </c>
      <c r="I19" s="60"/>
    </row>
    <row r="20" spans="2:10" x14ac:dyDescent="0.3">
      <c r="B20" s="15" t="s">
        <v>26</v>
      </c>
      <c r="C20" s="58" t="s">
        <v>53</v>
      </c>
      <c r="D20" s="58"/>
      <c r="G20" s="15" t="s">
        <v>28</v>
      </c>
      <c r="H20" s="59" t="s">
        <v>55</v>
      </c>
      <c r="I20" s="6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61" t="s">
        <v>35</v>
      </c>
      <c r="C23" s="62"/>
      <c r="D23" s="63"/>
      <c r="G23" s="61" t="s">
        <v>36</v>
      </c>
      <c r="H23" s="62"/>
      <c r="I23" s="63"/>
    </row>
    <row r="24" spans="2:10" x14ac:dyDescent="0.3">
      <c r="B24" s="17" t="s">
        <v>9</v>
      </c>
      <c r="C24" s="64" t="s">
        <v>16</v>
      </c>
      <c r="D24" s="64"/>
      <c r="G24" s="17" t="s">
        <v>9</v>
      </c>
      <c r="H24" s="65" t="s">
        <v>21</v>
      </c>
      <c r="I24" s="66"/>
    </row>
    <row r="25" spans="2:10" x14ac:dyDescent="0.3">
      <c r="B25" s="18" t="s">
        <v>6</v>
      </c>
      <c r="C25" s="52" t="s">
        <v>17</v>
      </c>
      <c r="D25" s="52"/>
      <c r="G25" s="18" t="s">
        <v>6</v>
      </c>
      <c r="H25" s="53" t="s">
        <v>17</v>
      </c>
      <c r="I25" s="54"/>
    </row>
    <row r="26" spans="2:10" x14ac:dyDescent="0.3">
      <c r="B26" s="18" t="s">
        <v>0</v>
      </c>
      <c r="C26" s="52" t="str">
        <f ca="1">B8</f>
        <v>April 2025</v>
      </c>
      <c r="D26" s="52"/>
      <c r="G26" s="18" t="s">
        <v>0</v>
      </c>
      <c r="H26" s="53" t="str">
        <f ca="1">G8</f>
        <v>April 2025</v>
      </c>
      <c r="I26" s="54"/>
    </row>
    <row r="27" spans="2:10" x14ac:dyDescent="0.3">
      <c r="B27" s="19" t="s">
        <v>1</v>
      </c>
      <c r="C27" s="55" t="s">
        <v>20</v>
      </c>
      <c r="D27" s="55"/>
      <c r="G27" s="19" t="s">
        <v>1</v>
      </c>
      <c r="H27" s="56" t="s">
        <v>15</v>
      </c>
      <c r="I27" s="57"/>
    </row>
    <row r="28" spans="2:10" x14ac:dyDescent="0.3">
      <c r="B28" s="19" t="s">
        <v>14</v>
      </c>
      <c r="C28" s="46" t="s">
        <v>7</v>
      </c>
      <c r="D28" s="46"/>
      <c r="G28" s="19" t="s">
        <v>14</v>
      </c>
      <c r="H28" s="47" t="s">
        <v>10</v>
      </c>
      <c r="I28" s="4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81.277000000000001</v>
      </c>
      <c r="D30" s="10" t="s">
        <v>5</v>
      </c>
      <c r="G30" s="9" t="s">
        <v>8</v>
      </c>
      <c r="H30" s="11">
        <f>I34</f>
        <v>44.372100000000003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49" t="str">
        <f ca="1">"1st Front Month - "&amp;G8</f>
        <v>1st Front Month - April 2025</v>
      </c>
      <c r="H34" s="50"/>
      <c r="I34" s="37">
        <f>AVERAGE(I41:I63)</f>
        <v>44.372100000000003</v>
      </c>
    </row>
    <row r="37" spans="2:9" x14ac:dyDescent="0.3">
      <c r="G37" s="51" t="str">
        <f ca="1">"**Einmalrabatt gültig ausschliesslich für den Monat "&amp;MID(CELL("dateiname",A4),FIND("]",CELL("dateiname",A4))+1,255)</f>
        <v>**Einmalrabatt gültig ausschliesslich für den Monat April 2025</v>
      </c>
      <c r="H37" s="51"/>
      <c r="I37" s="51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91</v>
      </c>
      <c r="C41" s="26">
        <v>45709</v>
      </c>
      <c r="D41" s="27">
        <v>81.69</v>
      </c>
      <c r="G41" s="25"/>
      <c r="H41" s="29">
        <v>45709</v>
      </c>
      <c r="I41" s="42">
        <v>48.582000000000001</v>
      </c>
    </row>
    <row r="42" spans="2:9" x14ac:dyDescent="0.3">
      <c r="B42" s="25" t="s">
        <v>91</v>
      </c>
      <c r="C42" s="29">
        <v>45712</v>
      </c>
      <c r="D42" s="30">
        <v>83.56</v>
      </c>
      <c r="G42" s="25"/>
      <c r="H42" s="29">
        <v>45712</v>
      </c>
      <c r="I42" s="42">
        <v>48.847999999999999</v>
      </c>
    </row>
    <row r="43" spans="2:9" x14ac:dyDescent="0.3">
      <c r="B43" s="25" t="s">
        <v>91</v>
      </c>
      <c r="C43" s="29">
        <v>45713</v>
      </c>
      <c r="D43" s="30">
        <v>80.25</v>
      </c>
      <c r="G43" s="25"/>
      <c r="H43" s="29">
        <v>45713</v>
      </c>
      <c r="I43" s="42">
        <v>46.040999999999997</v>
      </c>
    </row>
    <row r="44" spans="2:9" x14ac:dyDescent="0.3">
      <c r="B44" s="25" t="s">
        <v>91</v>
      </c>
      <c r="C44" s="29">
        <v>45714</v>
      </c>
      <c r="D44" s="30">
        <v>78.23</v>
      </c>
      <c r="G44" s="25"/>
      <c r="H44" s="29">
        <v>45714</v>
      </c>
      <c r="I44" s="42">
        <v>43.124000000000002</v>
      </c>
    </row>
    <row r="45" spans="2:9" x14ac:dyDescent="0.3">
      <c r="B45" s="25" t="s">
        <v>91</v>
      </c>
      <c r="C45" s="29">
        <v>45715</v>
      </c>
      <c r="D45" s="30">
        <v>82.55</v>
      </c>
      <c r="G45" s="25"/>
      <c r="H45" s="29">
        <v>45715</v>
      </c>
      <c r="I45" s="42">
        <v>46.716000000000001</v>
      </c>
    </row>
    <row r="46" spans="2:9" x14ac:dyDescent="0.3">
      <c r="B46" s="25" t="s">
        <v>91</v>
      </c>
      <c r="C46" s="29">
        <v>45716</v>
      </c>
      <c r="D46" s="30">
        <v>82.84</v>
      </c>
      <c r="G46" s="25"/>
      <c r="H46" s="29">
        <v>45716</v>
      </c>
      <c r="I46" s="42">
        <v>46.103999999999999</v>
      </c>
    </row>
    <row r="47" spans="2:9" x14ac:dyDescent="0.3">
      <c r="B47" s="25" t="s">
        <v>91</v>
      </c>
      <c r="C47" s="29">
        <v>45719</v>
      </c>
      <c r="D47" s="30">
        <v>85.76</v>
      </c>
      <c r="G47" s="25"/>
      <c r="H47" s="29">
        <v>45719</v>
      </c>
      <c r="I47" s="42">
        <v>47</v>
      </c>
    </row>
    <row r="48" spans="2:9" x14ac:dyDescent="0.3">
      <c r="B48" s="25" t="s">
        <v>91</v>
      </c>
      <c r="C48" s="29">
        <v>45720</v>
      </c>
      <c r="D48" s="30">
        <v>81.819999999999993</v>
      </c>
      <c r="G48" s="25"/>
      <c r="H48" s="29">
        <v>45720</v>
      </c>
      <c r="I48" s="42">
        <v>44.975999999999999</v>
      </c>
    </row>
    <row r="49" spans="2:9" x14ac:dyDescent="0.3">
      <c r="B49" s="25" t="s">
        <v>91</v>
      </c>
      <c r="C49" s="29">
        <v>45721</v>
      </c>
      <c r="D49" s="30">
        <v>80.17</v>
      </c>
      <c r="G49" s="25"/>
      <c r="H49" s="29">
        <v>45721</v>
      </c>
      <c r="I49" s="42">
        <v>42.722000000000001</v>
      </c>
    </row>
    <row r="50" spans="2:9" x14ac:dyDescent="0.3">
      <c r="B50" s="25" t="s">
        <v>91</v>
      </c>
      <c r="C50" s="29">
        <v>45722</v>
      </c>
      <c r="D50" s="30">
        <v>75.16</v>
      </c>
      <c r="G50" s="25"/>
      <c r="H50" s="29">
        <v>45722</v>
      </c>
      <c r="I50" s="42">
        <v>39.603000000000002</v>
      </c>
    </row>
    <row r="51" spans="2:9" x14ac:dyDescent="0.3">
      <c r="B51" s="25" t="s">
        <v>91</v>
      </c>
      <c r="C51" s="29">
        <v>45723</v>
      </c>
      <c r="D51" s="30">
        <v>79.05</v>
      </c>
      <c r="G51" s="25"/>
      <c r="H51" s="29">
        <v>45723</v>
      </c>
      <c r="I51" s="42">
        <v>41.307000000000002</v>
      </c>
    </row>
    <row r="52" spans="2:9" x14ac:dyDescent="0.3">
      <c r="B52" s="25" t="s">
        <v>91</v>
      </c>
      <c r="C52" s="29">
        <v>45726</v>
      </c>
      <c r="D52" s="30">
        <v>81.16</v>
      </c>
      <c r="G52" s="25"/>
      <c r="H52" s="29">
        <v>45726</v>
      </c>
      <c r="I52" s="42">
        <v>42.582000000000001</v>
      </c>
    </row>
    <row r="53" spans="2:9" x14ac:dyDescent="0.3">
      <c r="B53" s="25" t="s">
        <v>91</v>
      </c>
      <c r="C53" s="29">
        <v>45727</v>
      </c>
      <c r="D53" s="30">
        <v>80</v>
      </c>
      <c r="G53" s="25"/>
      <c r="H53" s="29">
        <v>45727</v>
      </c>
      <c r="I53" s="42">
        <v>44.171999999999997</v>
      </c>
    </row>
    <row r="54" spans="2:9" x14ac:dyDescent="0.3">
      <c r="B54" s="25" t="s">
        <v>91</v>
      </c>
      <c r="C54" s="29">
        <v>45728</v>
      </c>
      <c r="D54" s="30">
        <v>80.38</v>
      </c>
      <c r="G54" s="25"/>
      <c r="H54" s="29">
        <v>45728</v>
      </c>
      <c r="I54" s="42">
        <v>43.79</v>
      </c>
    </row>
    <row r="55" spans="2:9" x14ac:dyDescent="0.3">
      <c r="B55" s="25" t="s">
        <v>91</v>
      </c>
      <c r="C55" s="29">
        <v>45729</v>
      </c>
      <c r="D55" s="30">
        <v>81.88</v>
      </c>
      <c r="G55" s="25"/>
      <c r="H55" s="29">
        <v>45729</v>
      </c>
      <c r="I55" s="42">
        <v>43.466000000000001</v>
      </c>
    </row>
    <row r="56" spans="2:9" x14ac:dyDescent="0.3">
      <c r="B56" s="25" t="s">
        <v>91</v>
      </c>
      <c r="C56" s="29">
        <v>45730</v>
      </c>
      <c r="D56" s="30">
        <v>83.76</v>
      </c>
      <c r="G56" s="25"/>
      <c r="H56" s="29">
        <v>45730</v>
      </c>
      <c r="I56" s="42">
        <v>43.747999999999998</v>
      </c>
    </row>
    <row r="57" spans="2:9" x14ac:dyDescent="0.3">
      <c r="B57" s="25" t="s">
        <v>91</v>
      </c>
      <c r="C57" s="29">
        <v>45733</v>
      </c>
      <c r="D57" s="30">
        <v>83.01</v>
      </c>
      <c r="G57" s="25" t="s">
        <v>76</v>
      </c>
      <c r="H57" s="29">
        <v>45733</v>
      </c>
      <c r="I57" s="42">
        <v>42.755000000000003</v>
      </c>
    </row>
    <row r="58" spans="2:9" x14ac:dyDescent="0.3">
      <c r="B58" s="25" t="s">
        <v>91</v>
      </c>
      <c r="C58" s="29">
        <v>45734</v>
      </c>
      <c r="D58" s="30">
        <v>83.15</v>
      </c>
      <c r="G58" s="25" t="s">
        <v>76</v>
      </c>
      <c r="H58" s="29">
        <v>45734</v>
      </c>
      <c r="I58" s="42">
        <v>42.259</v>
      </c>
    </row>
    <row r="59" spans="2:9" x14ac:dyDescent="0.3">
      <c r="B59" s="25" t="s">
        <v>91</v>
      </c>
      <c r="C59" s="29">
        <v>45735</v>
      </c>
      <c r="D59" s="30">
        <v>77.05</v>
      </c>
      <c r="G59" s="25" t="s">
        <v>76</v>
      </c>
      <c r="H59" s="29">
        <v>45735</v>
      </c>
      <c r="I59" s="42">
        <v>45.021000000000001</v>
      </c>
    </row>
    <row r="60" spans="2:9" x14ac:dyDescent="0.3">
      <c r="B60" s="25" t="s">
        <v>91</v>
      </c>
      <c r="C60" s="29">
        <v>45736</v>
      </c>
      <c r="D60" s="30">
        <v>84.07</v>
      </c>
      <c r="G60" s="25" t="s">
        <v>76</v>
      </c>
      <c r="H60" s="29">
        <v>45736</v>
      </c>
      <c r="I60" s="42">
        <v>44.625999999999998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phoneticPr fontId="0" type="noConversion"/>
  <hyperlinks>
    <hyperlink ref="C28:D28" r:id="rId1" display="EEX" xr:uid="{389E0CD4-B163-4733-9B04-4B2F041A48C2}"/>
    <hyperlink ref="B21" r:id="rId2" display="Berechnungsdetails im Preisblatt (Seite 3)" xr:uid="{A6F75435-990C-405D-B0FA-D943A390C072}"/>
    <hyperlink ref="G21" r:id="rId3" display="Berechnungsdetails im Preisblatt (Seite 3)" xr:uid="{4D6920D0-8E70-4BB9-9392-CEC6299B1A7C}"/>
    <hyperlink ref="H28:I28" r:id="rId4" display="CEGH" xr:uid="{525C0547-F14C-4124-967A-D4F78B5D1DA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49</vt:i4>
      </vt:variant>
      <vt:variant>
        <vt:lpstr>Benannte Bereiche</vt:lpstr>
      </vt:variant>
      <vt:variant>
        <vt:i4>49</vt:i4>
      </vt:variant>
    </vt:vector>
  </HeadingPairs>
  <TitlesOfParts>
    <vt:vector size="98" baseType="lpstr"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Juni 2024</vt:lpstr>
      <vt:lpstr>Mai 2024</vt:lpstr>
      <vt:lpstr>April 2024</vt:lpstr>
      <vt:lpstr>März 2024</vt:lpstr>
      <vt:lpstr>Februar 2024</vt:lpstr>
      <vt:lpstr>Jänner 2024</vt:lpstr>
      <vt:lpstr>Dezember 2023</vt:lpstr>
      <vt:lpstr>November 2023</vt:lpstr>
      <vt:lpstr>Oktober 2023</vt:lpstr>
      <vt:lpstr>September 2023</vt:lpstr>
      <vt:lpstr>August 2023</vt:lpstr>
      <vt:lpstr>Juli 2023</vt:lpstr>
      <vt:lpstr>Juni 2023</vt:lpstr>
      <vt:lpstr>Mai 2023</vt:lpstr>
      <vt:lpstr>April 2023</vt:lpstr>
      <vt:lpstr>März 2023</vt:lpstr>
      <vt:lpstr>Februar 2023</vt:lpstr>
      <vt:lpstr>Jänner 2023</vt:lpstr>
      <vt:lpstr>Dezember 2022</vt:lpstr>
      <vt:lpstr>November 2022</vt:lpstr>
      <vt:lpstr>Oktober 2022</vt:lpstr>
      <vt:lpstr>September 2022</vt:lpstr>
      <vt:lpstr>August 2022</vt:lpstr>
      <vt:lpstr>Juli 2022</vt:lpstr>
      <vt:lpstr>Juni 2022</vt:lpstr>
      <vt:lpstr>Mai 2022</vt:lpstr>
      <vt:lpstr>April 2022</vt:lpstr>
      <vt:lpstr>März 2022</vt:lpstr>
      <vt:lpstr>Februar 2022</vt:lpstr>
      <vt:lpstr>Jänner 2022</vt:lpstr>
      <vt:lpstr>Dezember 2021</vt:lpstr>
      <vt:lpstr>'April 2022'!Druckbereich</vt:lpstr>
      <vt:lpstr>'April 2023'!Druckbereich</vt:lpstr>
      <vt:lpstr>'April 2024'!Druckbereich</vt:lpstr>
      <vt:lpstr>'April 2025'!Druckbereich</vt:lpstr>
      <vt:lpstr>'August 2022'!Druckbereich</vt:lpstr>
      <vt:lpstr>'August 2023'!Druckbereich</vt:lpstr>
      <vt:lpstr>'August 2024'!Druckbereich</vt:lpstr>
      <vt:lpstr>'August 2025'!Druckbereich</vt:lpstr>
      <vt:lpstr>'Dezember 2021'!Druckbereich</vt:lpstr>
      <vt:lpstr>'Dezember 2022'!Druckbereich</vt:lpstr>
      <vt:lpstr>'Dezember 2023'!Druckbereich</vt:lpstr>
      <vt:lpstr>'Dezember 2024'!Druckbereich</vt:lpstr>
      <vt:lpstr>'Dezember 2025'!Druckbereich</vt:lpstr>
      <vt:lpstr>'Februar 2022'!Druckbereich</vt:lpstr>
      <vt:lpstr>'Februar 2023'!Druckbereich</vt:lpstr>
      <vt:lpstr>'Februar 2024'!Druckbereich</vt:lpstr>
      <vt:lpstr>'Februar 2025'!Druckbereich</vt:lpstr>
      <vt:lpstr>'Jänner 2022'!Druckbereich</vt:lpstr>
      <vt:lpstr>'Jänner 2023'!Druckbereich</vt:lpstr>
      <vt:lpstr>'Jänner 2024'!Druckbereich</vt:lpstr>
      <vt:lpstr>'Jänner 2025'!Druckbereich</vt:lpstr>
      <vt:lpstr>'Juli 2022'!Druckbereich</vt:lpstr>
      <vt:lpstr>'Juli 2023'!Druckbereich</vt:lpstr>
      <vt:lpstr>'Juli 2024'!Druckbereich</vt:lpstr>
      <vt:lpstr>'Juli 2025'!Druckbereich</vt:lpstr>
      <vt:lpstr>'Juni 2022'!Druckbereich</vt:lpstr>
      <vt:lpstr>'Juni 2023'!Druckbereich</vt:lpstr>
      <vt:lpstr>'Juni 2024'!Druckbereich</vt:lpstr>
      <vt:lpstr>'Juni 2025'!Druckbereich</vt:lpstr>
      <vt:lpstr>'Mai 2022'!Druckbereich</vt:lpstr>
      <vt:lpstr>'Mai 2023'!Druckbereich</vt:lpstr>
      <vt:lpstr>'Mai 2024'!Druckbereich</vt:lpstr>
      <vt:lpstr>'Mai 2025'!Druckbereich</vt:lpstr>
      <vt:lpstr>'März 2022'!Druckbereich</vt:lpstr>
      <vt:lpstr>'März 2023'!Druckbereich</vt:lpstr>
      <vt:lpstr>'März 2024'!Druckbereich</vt:lpstr>
      <vt:lpstr>'März 2025'!Druckbereich</vt:lpstr>
      <vt:lpstr>'November 2022'!Druckbereich</vt:lpstr>
      <vt:lpstr>'November 2023'!Druckbereich</vt:lpstr>
      <vt:lpstr>'November 2024'!Druckbereich</vt:lpstr>
      <vt:lpstr>'November 2025'!Druckbereich</vt:lpstr>
      <vt:lpstr>'Oktober 2022'!Druckbereich</vt:lpstr>
      <vt:lpstr>'Oktober 2023'!Druckbereich</vt:lpstr>
      <vt:lpstr>'Oktober 2024'!Druckbereich</vt:lpstr>
      <vt:lpstr>'Oktober 2025'!Druckbereich</vt:lpstr>
      <vt:lpstr>'September 2022'!Druckbereich</vt:lpstr>
      <vt:lpstr>'September 2023'!Druckbereich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Ronald Wosny-Jenny</cp:lastModifiedBy>
  <cp:lastPrinted>2017-11-22T14:26:42Z</cp:lastPrinted>
  <dcterms:created xsi:type="dcterms:W3CDTF">2016-08-10T06:54:55Z</dcterms:created>
  <dcterms:modified xsi:type="dcterms:W3CDTF">2025-11-27T10:54:13Z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