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sn.at\dfs\VTM\01_VTM_Intern\30_Oper_Vorlagen\10_Preismodelle\Aktuell_ege\"/>
    </mc:Choice>
  </mc:AlternateContent>
  <xr:revisionPtr revIDLastSave="0" documentId="13_ncr:1_{E8ABFAF7-370A-462C-8E42-54957101B95B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August 2026" sheetId="165" r:id="rId1"/>
    <sheet name="Juli 2026" sheetId="164" r:id="rId2"/>
    <sheet name="Juni 2026" sheetId="163" r:id="rId3"/>
    <sheet name="Mai 2026" sheetId="162" r:id="rId4"/>
    <sheet name="April 2026" sheetId="161" r:id="rId5"/>
    <sheet name="März 2026" sheetId="160" r:id="rId6"/>
    <sheet name="Februar 2026" sheetId="159" r:id="rId7"/>
    <sheet name="Jänner 2026" sheetId="158" r:id="rId8"/>
    <sheet name="Dezember 2025" sheetId="157" r:id="rId9"/>
    <sheet name="November 2025" sheetId="156" r:id="rId10"/>
    <sheet name="Oktober 2025" sheetId="155" r:id="rId11"/>
    <sheet name="September 2025" sheetId="154" r:id="rId12"/>
    <sheet name="August 2025" sheetId="153" r:id="rId13"/>
    <sheet name="Juli 2025" sheetId="152" r:id="rId14"/>
    <sheet name="Juni 2025" sheetId="151" r:id="rId15"/>
    <sheet name="Mai 2025" sheetId="150" r:id="rId16"/>
    <sheet name="April 2025" sheetId="148" r:id="rId17"/>
    <sheet name="März 2025" sheetId="147" r:id="rId18"/>
    <sheet name="Februar 2025" sheetId="146" r:id="rId19"/>
    <sheet name="Jänner 2025" sheetId="145" r:id="rId20"/>
    <sheet name="Dezember 2024" sheetId="144" r:id="rId21"/>
    <sheet name="November 2024" sheetId="143" r:id="rId22"/>
    <sheet name="Oktober 2024" sheetId="142" r:id="rId23"/>
    <sheet name="September 2024" sheetId="141" r:id="rId24"/>
    <sheet name="August 2024" sheetId="140" r:id="rId25"/>
    <sheet name="Juli 2024" sheetId="139" r:id="rId26"/>
    <sheet name="Juni 2024" sheetId="138" r:id="rId27"/>
    <sheet name="Mai 2024" sheetId="136" r:id="rId28"/>
    <sheet name="April 2024" sheetId="135" r:id="rId29"/>
    <sheet name="März 2024" sheetId="134" r:id="rId30"/>
    <sheet name="Februar 2024" sheetId="133" r:id="rId31"/>
    <sheet name="Jänner 2024" sheetId="132" r:id="rId32"/>
    <sheet name="Dezember 2023" sheetId="131" r:id="rId33"/>
    <sheet name="November 2023" sheetId="130" r:id="rId34"/>
    <sheet name="Oktober 2023" sheetId="129" r:id="rId35"/>
    <sheet name="September 2023" sheetId="128" r:id="rId36"/>
    <sheet name="August 2023" sheetId="127" r:id="rId37"/>
    <sheet name="Juli 2023" sheetId="126" r:id="rId38"/>
    <sheet name="Juni 2023" sheetId="125" r:id="rId39"/>
    <sheet name="Mai 2023" sheetId="124" r:id="rId40"/>
    <sheet name="April 2023" sheetId="123" r:id="rId41"/>
    <sheet name="März 2023" sheetId="122" r:id="rId42"/>
    <sheet name="Februar 2023" sheetId="121" r:id="rId43"/>
    <sheet name="Jänner 2023" sheetId="120" r:id="rId44"/>
    <sheet name="Dezember 2022" sheetId="119" r:id="rId45"/>
    <sheet name="November 2022" sheetId="118" r:id="rId46"/>
    <sheet name="Oktober 2022" sheetId="117" r:id="rId47"/>
    <sheet name="September 2022" sheetId="116" r:id="rId48"/>
    <sheet name="August 2022" sheetId="115" r:id="rId49"/>
    <sheet name="Juli 2022" sheetId="114" r:id="rId50"/>
    <sheet name="Juni 2022" sheetId="113" r:id="rId51"/>
    <sheet name="Mai 2022" sheetId="112" r:id="rId52"/>
    <sheet name="April 2022" sheetId="111" r:id="rId53"/>
    <sheet name="März 2022" sheetId="110" r:id="rId54"/>
    <sheet name="Februar 2022" sheetId="108" r:id="rId55"/>
    <sheet name="Jänner 2022" sheetId="106" r:id="rId56"/>
    <sheet name="Dezember 2021" sheetId="109" r:id="rId57"/>
  </sheets>
  <externalReferences>
    <externalReference r:id="rId58"/>
  </externalReferences>
  <definedNames>
    <definedName name="_xlnm.Print_Area" localSheetId="52">'April 2022'!$A$2:$J$57</definedName>
    <definedName name="_xlnm.Print_Area" localSheetId="40">'April 2023'!$A$2:$J$57</definedName>
    <definedName name="_xlnm.Print_Area" localSheetId="28">'April 2024'!$A$2:$J$57</definedName>
    <definedName name="_xlnm.Print_Area" localSheetId="16">'April 2025'!$A$2:$J$57</definedName>
    <definedName name="_xlnm.Print_Area" localSheetId="4">'April 2026'!$A$2:$J$57</definedName>
    <definedName name="_xlnm.Print_Area" localSheetId="48">'August 2022'!$A$2:$J$57</definedName>
    <definedName name="_xlnm.Print_Area" localSheetId="36">'August 2023'!$A$2:$J$57</definedName>
    <definedName name="_xlnm.Print_Area" localSheetId="24">'August 2024'!$A$2:$J$57</definedName>
    <definedName name="_xlnm.Print_Area" localSheetId="12">'August 2025'!$A$2:$J$57</definedName>
    <definedName name="_xlnm.Print_Area" localSheetId="0">'August 2026'!$A$2:$J$57</definedName>
    <definedName name="_xlnm.Print_Area" localSheetId="56">'Dezember 2021'!$A$2:$J$57</definedName>
    <definedName name="_xlnm.Print_Area" localSheetId="44">'Dezember 2022'!$A$2:$J$57</definedName>
    <definedName name="_xlnm.Print_Area" localSheetId="32">'Dezember 2023'!$A$2:$J$57</definedName>
    <definedName name="_xlnm.Print_Area" localSheetId="20">'Dezember 2024'!$A$2:$J$57</definedName>
    <definedName name="_xlnm.Print_Area" localSheetId="8">'Dezember 2025'!$A$2:$J$57</definedName>
    <definedName name="_xlnm.Print_Area" localSheetId="54">'Februar 2022'!$A$2:$J$57</definedName>
    <definedName name="_xlnm.Print_Area" localSheetId="42">'Februar 2023'!$A$2:$J$57</definedName>
    <definedName name="_xlnm.Print_Area" localSheetId="30">'Februar 2024'!$A$2:$J$57</definedName>
    <definedName name="_xlnm.Print_Area" localSheetId="18">'Februar 2025'!$A$2:$J$57</definedName>
    <definedName name="_xlnm.Print_Area" localSheetId="6">'Februar 2026'!$A$2:$J$57</definedName>
    <definedName name="_xlnm.Print_Area" localSheetId="55">'Jänner 2022'!$A$2:$J$57</definedName>
    <definedName name="_xlnm.Print_Area" localSheetId="43">'Jänner 2023'!$A$2:$J$57</definedName>
    <definedName name="_xlnm.Print_Area" localSheetId="31">'Jänner 2024'!$A$2:$J$57</definedName>
    <definedName name="_xlnm.Print_Area" localSheetId="19">'Jänner 2025'!$A$2:$J$57</definedName>
    <definedName name="_xlnm.Print_Area" localSheetId="7">'Jänner 2026'!$A$2:$J$57</definedName>
    <definedName name="_xlnm.Print_Area" localSheetId="49">'Juli 2022'!$A$2:$J$57</definedName>
    <definedName name="_xlnm.Print_Area" localSheetId="37">'Juli 2023'!$A$2:$J$57</definedName>
    <definedName name="_xlnm.Print_Area" localSheetId="25">'Juli 2024'!$A$2:$J$57</definedName>
    <definedName name="_xlnm.Print_Area" localSheetId="13">'Juli 2025'!$A$2:$J$57</definedName>
    <definedName name="_xlnm.Print_Area" localSheetId="1">'Juli 2026'!$A$2:$J$57</definedName>
    <definedName name="_xlnm.Print_Area" localSheetId="50">'Juni 2022'!$A$2:$J$57</definedName>
    <definedName name="_xlnm.Print_Area" localSheetId="38">'Juni 2023'!$A$2:$J$57</definedName>
    <definedName name="_xlnm.Print_Area" localSheetId="26">'Juni 2024'!$A$2:$J$57</definedName>
    <definedName name="_xlnm.Print_Area" localSheetId="14">'Juni 2025'!$A$2:$J$57</definedName>
    <definedName name="_xlnm.Print_Area" localSheetId="2">'Juni 2026'!$A$2:$J$57</definedName>
    <definedName name="_xlnm.Print_Area" localSheetId="51">'Mai 2022'!$A$2:$J$57</definedName>
    <definedName name="_xlnm.Print_Area" localSheetId="39">'Mai 2023'!$A$2:$J$57</definedName>
    <definedName name="_xlnm.Print_Area" localSheetId="27">'Mai 2024'!$A$2:$J$57</definedName>
    <definedName name="_xlnm.Print_Area" localSheetId="15">'Mai 2025'!$A$2:$J$57</definedName>
    <definedName name="_xlnm.Print_Area" localSheetId="3">'Mai 2026'!$A$2:$J$57</definedName>
    <definedName name="_xlnm.Print_Area" localSheetId="53">'März 2022'!$A$2:$J$57</definedName>
    <definedName name="_xlnm.Print_Area" localSheetId="41">'März 2023'!$A$2:$J$57</definedName>
    <definedName name="_xlnm.Print_Area" localSheetId="29">'März 2024'!$A$2:$J$57</definedName>
    <definedName name="_xlnm.Print_Area" localSheetId="17">'März 2025'!$A$2:$J$57</definedName>
    <definedName name="_xlnm.Print_Area" localSheetId="5">'März 2026'!$A$2:$J$57</definedName>
    <definedName name="_xlnm.Print_Area" localSheetId="45">'November 2022'!$A$2:$J$57</definedName>
    <definedName name="_xlnm.Print_Area" localSheetId="33">'November 2023'!$A$2:$J$57</definedName>
    <definedName name="_xlnm.Print_Area" localSheetId="21">'November 2024'!$A$2:$J$57</definedName>
    <definedName name="_xlnm.Print_Area" localSheetId="9">'November 2025'!$A$2:$J$57</definedName>
    <definedName name="_xlnm.Print_Area" localSheetId="46">'Oktober 2022'!$A$2:$J$57</definedName>
    <definedName name="_xlnm.Print_Area" localSheetId="34">'Oktober 2023'!$A$2:$J$57</definedName>
    <definedName name="_xlnm.Print_Area" localSheetId="22">'Oktober 2024'!$A$2:$J$57</definedName>
    <definedName name="_xlnm.Print_Area" localSheetId="10">'Oktober 2025'!$A$2:$J$57</definedName>
    <definedName name="_xlnm.Print_Area" localSheetId="47">'September 2022'!$A$2:$J$57</definedName>
    <definedName name="_xlnm.Print_Area" localSheetId="35">'September 2023'!$A$2:$J$57</definedName>
    <definedName name="_xlnm.Print_Area" localSheetId="23">'September 2024'!$A$2:$J$57</definedName>
    <definedName name="_xlnm.Print_Area" localSheetId="11">'September 2025'!$A$2:$J$57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65" l="1"/>
  <c r="I34" i="165"/>
  <c r="H30" i="165" s="1"/>
  <c r="H13" i="165" s="1"/>
  <c r="I13" i="165" s="1"/>
  <c r="C30" i="165"/>
  <c r="C13" i="165" s="1"/>
  <c r="D13" i="165" s="1"/>
  <c r="C12" i="165"/>
  <c r="D12" i="165" s="1"/>
  <c r="C10" i="165"/>
  <c r="D10" i="165" s="1"/>
  <c r="G8" i="165"/>
  <c r="G34" i="165" s="1"/>
  <c r="B8" i="165"/>
  <c r="C26" i="165" s="1"/>
  <c r="C30" i="164"/>
  <c r="I34" i="164"/>
  <c r="G37" i="164"/>
  <c r="C13" i="164"/>
  <c r="D13" i="164" s="1"/>
  <c r="C12" i="164"/>
  <c r="D12" i="164" s="1"/>
  <c r="C11" i="164"/>
  <c r="D11" i="164" s="1"/>
  <c r="C10" i="164"/>
  <c r="D10" i="164" s="1"/>
  <c r="G8" i="164"/>
  <c r="G34" i="164" s="1"/>
  <c r="B8" i="164"/>
  <c r="C26" i="164" s="1"/>
  <c r="C30" i="163"/>
  <c r="I34" i="163"/>
  <c r="G37" i="163"/>
  <c r="C13" i="163"/>
  <c r="D13" i="163" s="1"/>
  <c r="C12" i="163"/>
  <c r="D12" i="163" s="1"/>
  <c r="C10" i="163"/>
  <c r="D10" i="163" s="1"/>
  <c r="G8" i="163"/>
  <c r="G34" i="163" s="1"/>
  <c r="B8" i="163"/>
  <c r="C26" i="163" s="1"/>
  <c r="C30" i="162"/>
  <c r="G37" i="162"/>
  <c r="I34" i="162"/>
  <c r="H30" i="162" s="1"/>
  <c r="C13" i="162"/>
  <c r="D13" i="162" s="1"/>
  <c r="C12" i="162"/>
  <c r="D12" i="162" s="1"/>
  <c r="C11" i="162"/>
  <c r="D11" i="162" s="1"/>
  <c r="C10" i="162"/>
  <c r="D10" i="162" s="1"/>
  <c r="G8" i="162"/>
  <c r="G34" i="162" s="1"/>
  <c r="B8" i="162"/>
  <c r="C26" i="162" s="1"/>
  <c r="C13" i="161"/>
  <c r="C12" i="161"/>
  <c r="D12" i="161" s="1"/>
  <c r="C11" i="161"/>
  <c r="C10" i="161"/>
  <c r="D10" i="161" s="1"/>
  <c r="I34" i="161"/>
  <c r="G37" i="161"/>
  <c r="C30" i="161"/>
  <c r="D13" i="161"/>
  <c r="D11" i="161"/>
  <c r="G8" i="161"/>
  <c r="G34" i="161" s="1"/>
  <c r="B8" i="161"/>
  <c r="C26" i="161" s="1"/>
  <c r="C30" i="160"/>
  <c r="C11" i="165" l="1"/>
  <c r="D11" i="165" s="1"/>
  <c r="H26" i="165"/>
  <c r="H10" i="165"/>
  <c r="I10" i="165" s="1"/>
  <c r="H11" i="165"/>
  <c r="I11" i="165" s="1"/>
  <c r="H12" i="165"/>
  <c r="I12" i="165" s="1"/>
  <c r="H26" i="164"/>
  <c r="C11" i="163"/>
  <c r="D11" i="163" s="1"/>
  <c r="H26" i="163"/>
  <c r="H13" i="162"/>
  <c r="I13" i="162" s="1"/>
  <c r="H12" i="162"/>
  <c r="I12" i="162" s="1"/>
  <c r="H11" i="162"/>
  <c r="I11" i="162" s="1"/>
  <c r="H10" i="162"/>
  <c r="I10" i="162" s="1"/>
  <c r="H26" i="162"/>
  <c r="H30" i="161"/>
  <c r="H13" i="161" s="1"/>
  <c r="I13" i="161" s="1"/>
  <c r="H26" i="161"/>
  <c r="I34" i="160"/>
  <c r="G37" i="160"/>
  <c r="C13" i="160"/>
  <c r="D13" i="160" s="1"/>
  <c r="C12" i="160"/>
  <c r="D12" i="160" s="1"/>
  <c r="C11" i="160"/>
  <c r="D11" i="160" s="1"/>
  <c r="C10" i="160"/>
  <c r="D10" i="160" s="1"/>
  <c r="G8" i="160"/>
  <c r="G34" i="160" s="1"/>
  <c r="B8" i="160"/>
  <c r="C26" i="160" s="1"/>
  <c r="G37" i="159"/>
  <c r="C30" i="159"/>
  <c r="C13" i="159" s="1"/>
  <c r="D13" i="159" s="1"/>
  <c r="C12" i="159"/>
  <c r="D12" i="159" s="1"/>
  <c r="C10" i="159"/>
  <c r="D10" i="159" s="1"/>
  <c r="G8" i="159"/>
  <c r="G34" i="159" s="1"/>
  <c r="B8" i="159"/>
  <c r="C26" i="159" s="1"/>
  <c r="G37" i="158"/>
  <c r="C30" i="158"/>
  <c r="C13" i="158" s="1"/>
  <c r="D13" i="158" s="1"/>
  <c r="G8" i="158"/>
  <c r="G34" i="158" s="1"/>
  <c r="B8" i="158"/>
  <c r="C26" i="158" s="1"/>
  <c r="G37" i="157"/>
  <c r="I34" i="157"/>
  <c r="H30" i="157" s="1"/>
  <c r="C30" i="157"/>
  <c r="H13" i="157"/>
  <c r="I13" i="157" s="1"/>
  <c r="C13" i="157"/>
  <c r="D13" i="157" s="1"/>
  <c r="H12" i="157"/>
  <c r="I12" i="157" s="1"/>
  <c r="C12" i="157"/>
  <c r="D12" i="157" s="1"/>
  <c r="H11" i="157"/>
  <c r="I11" i="157" s="1"/>
  <c r="C11" i="157"/>
  <c r="D11" i="157" s="1"/>
  <c r="H10" i="157"/>
  <c r="I10" i="157" s="1"/>
  <c r="C10" i="157"/>
  <c r="D10" i="157" s="1"/>
  <c r="G8" i="157"/>
  <c r="G34" i="157" s="1"/>
  <c r="B8" i="157"/>
  <c r="C26" i="157" s="1"/>
  <c r="G37" i="156"/>
  <c r="C30" i="156"/>
  <c r="C13" i="156" s="1"/>
  <c r="D13" i="156" s="1"/>
  <c r="G8" i="156"/>
  <c r="G34" i="156" s="1"/>
  <c r="B8" i="156"/>
  <c r="C26" i="156" s="1"/>
  <c r="G37" i="155"/>
  <c r="C30" i="155"/>
  <c r="C12" i="155" s="1"/>
  <c r="D12" i="155" s="1"/>
  <c r="C10" i="155"/>
  <c r="D10" i="155" s="1"/>
  <c r="G8" i="155"/>
  <c r="G34" i="155" s="1"/>
  <c r="B8" i="155"/>
  <c r="C26" i="155" s="1"/>
  <c r="G37" i="154"/>
  <c r="C30" i="154"/>
  <c r="C13" i="154"/>
  <c r="D13" i="154" s="1"/>
  <c r="C12" i="154"/>
  <c r="D12" i="154" s="1"/>
  <c r="C11" i="154"/>
  <c r="D11" i="154" s="1"/>
  <c r="C10" i="154"/>
  <c r="D10" i="154" s="1"/>
  <c r="G8" i="154"/>
  <c r="G34" i="154" s="1"/>
  <c r="B8" i="154"/>
  <c r="C26" i="154" s="1"/>
  <c r="G37" i="153"/>
  <c r="C30" i="153"/>
  <c r="C13" i="153" s="1"/>
  <c r="D13" i="153" s="1"/>
  <c r="G8" i="153"/>
  <c r="G34" i="153" s="1"/>
  <c r="B8" i="153"/>
  <c r="C26" i="153" s="1"/>
  <c r="C30" i="152"/>
  <c r="G37" i="152"/>
  <c r="C13" i="152"/>
  <c r="D13" i="152" s="1"/>
  <c r="C12" i="152"/>
  <c r="D12" i="152" s="1"/>
  <c r="C11" i="152"/>
  <c r="D11" i="152" s="1"/>
  <c r="C10" i="152"/>
  <c r="D10" i="152" s="1"/>
  <c r="G8" i="152"/>
  <c r="G34" i="152" s="1"/>
  <c r="B8" i="152"/>
  <c r="C26" i="152" s="1"/>
  <c r="G37" i="151"/>
  <c r="C30" i="151"/>
  <c r="C13" i="151"/>
  <c r="D13" i="151" s="1"/>
  <c r="C12" i="151"/>
  <c r="D12" i="151" s="1"/>
  <c r="C11" i="151"/>
  <c r="D11" i="151" s="1"/>
  <c r="C10" i="151"/>
  <c r="D10" i="151" s="1"/>
  <c r="G8" i="151"/>
  <c r="G34" i="151" s="1"/>
  <c r="B8" i="151"/>
  <c r="C26" i="151" s="1"/>
  <c r="G37" i="150"/>
  <c r="I34" i="150"/>
  <c r="H30" i="150"/>
  <c r="C30" i="150"/>
  <c r="C12" i="150" s="1"/>
  <c r="D12" i="150" s="1"/>
  <c r="H13" i="150"/>
  <c r="I13" i="150" s="1"/>
  <c r="C13" i="150"/>
  <c r="D13" i="150" s="1"/>
  <c r="H12" i="150"/>
  <c r="I12" i="150" s="1"/>
  <c r="H11" i="150"/>
  <c r="I11" i="150" s="1"/>
  <c r="C11" i="150"/>
  <c r="D11" i="150" s="1"/>
  <c r="H10" i="150"/>
  <c r="I10" i="150" s="1"/>
  <c r="C10" i="150"/>
  <c r="D10" i="150" s="1"/>
  <c r="G8" i="150"/>
  <c r="H26" i="150" s="1"/>
  <c r="B8" i="150"/>
  <c r="C26" i="150" s="1"/>
  <c r="H30" i="164" l="1"/>
  <c r="H12" i="161"/>
  <c r="I12" i="161" s="1"/>
  <c r="H10" i="161"/>
  <c r="I10" i="161" s="1"/>
  <c r="H11" i="161"/>
  <c r="I11" i="161" s="1"/>
  <c r="H26" i="160"/>
  <c r="C10" i="158"/>
  <c r="D10" i="158" s="1"/>
  <c r="C12" i="158"/>
  <c r="D12" i="158" s="1"/>
  <c r="I34" i="159"/>
  <c r="H30" i="159" s="1"/>
  <c r="H13" i="159" s="1"/>
  <c r="I13" i="159" s="1"/>
  <c r="C11" i="159"/>
  <c r="D11" i="159" s="1"/>
  <c r="H26" i="159"/>
  <c r="C11" i="158"/>
  <c r="D11" i="158" s="1"/>
  <c r="H26" i="158"/>
  <c r="H26" i="157"/>
  <c r="C10" i="156"/>
  <c r="D10" i="156" s="1"/>
  <c r="C11" i="156"/>
  <c r="D11" i="156" s="1"/>
  <c r="C12" i="156"/>
  <c r="D12" i="156" s="1"/>
  <c r="H26" i="156"/>
  <c r="C13" i="155"/>
  <c r="D13" i="155" s="1"/>
  <c r="C11" i="155"/>
  <c r="D11" i="155" s="1"/>
  <c r="H26" i="155"/>
  <c r="I34" i="154"/>
  <c r="H30" i="154" s="1"/>
  <c r="H26" i="154"/>
  <c r="C10" i="153"/>
  <c r="D10" i="153" s="1"/>
  <c r="C12" i="153"/>
  <c r="D12" i="153" s="1"/>
  <c r="C11" i="153"/>
  <c r="D11" i="153" s="1"/>
  <c r="H26" i="153"/>
  <c r="H26" i="152"/>
  <c r="H26" i="151"/>
  <c r="G34" i="150"/>
  <c r="H13" i="164" l="1"/>
  <c r="I13" i="164" s="1"/>
  <c r="H10" i="164"/>
  <c r="I10" i="164" s="1"/>
  <c r="H12" i="164"/>
  <c r="I12" i="164" s="1"/>
  <c r="H11" i="164"/>
  <c r="I11" i="164" s="1"/>
  <c r="H30" i="160"/>
  <c r="H11" i="159"/>
  <c r="I11" i="159" s="1"/>
  <c r="H12" i="159"/>
  <c r="I12" i="159" s="1"/>
  <c r="H10" i="159"/>
  <c r="I10" i="159" s="1"/>
  <c r="I34" i="156"/>
  <c r="H30" i="156" s="1"/>
  <c r="H13" i="154"/>
  <c r="I13" i="154" s="1"/>
  <c r="H10" i="154"/>
  <c r="I10" i="154" s="1"/>
  <c r="H12" i="154"/>
  <c r="I12" i="154" s="1"/>
  <c r="H11" i="154"/>
  <c r="I11" i="154" s="1"/>
  <c r="I34" i="151"/>
  <c r="H30" i="151" s="1"/>
  <c r="C30" i="148"/>
  <c r="H30" i="163" l="1"/>
  <c r="H13" i="160"/>
  <c r="I13" i="160" s="1"/>
  <c r="H11" i="160"/>
  <c r="I11" i="160" s="1"/>
  <c r="H12" i="160"/>
  <c r="I12" i="160" s="1"/>
  <c r="H10" i="160"/>
  <c r="I10" i="160" s="1"/>
  <c r="H11" i="156"/>
  <c r="I11" i="156" s="1"/>
  <c r="H13" i="156"/>
  <c r="I13" i="156" s="1"/>
  <c r="H12" i="156"/>
  <c r="I12" i="156" s="1"/>
  <c r="H10" i="156"/>
  <c r="I10" i="156" s="1"/>
  <c r="H13" i="151"/>
  <c r="I13" i="151" s="1"/>
  <c r="H11" i="151"/>
  <c r="I11" i="151" s="1"/>
  <c r="H10" i="151"/>
  <c r="I10" i="151" s="1"/>
  <c r="H12" i="151"/>
  <c r="I12" i="151" s="1"/>
  <c r="G37" i="148"/>
  <c r="I34" i="148"/>
  <c r="H30" i="148" s="1"/>
  <c r="C12" i="148"/>
  <c r="D12" i="148" s="1"/>
  <c r="G8" i="148"/>
  <c r="G34" i="148" s="1"/>
  <c r="B8" i="148"/>
  <c r="C26" i="148" s="1"/>
  <c r="G37" i="147"/>
  <c r="C30" i="147"/>
  <c r="C13" i="147" s="1"/>
  <c r="D13" i="147" s="1"/>
  <c r="G8" i="147"/>
  <c r="G34" i="147" s="1"/>
  <c r="B8" i="147"/>
  <c r="C26" i="147" s="1"/>
  <c r="H13" i="163" l="1"/>
  <c r="I13" i="163" s="1"/>
  <c r="H12" i="163"/>
  <c r="I12" i="163" s="1"/>
  <c r="H11" i="163"/>
  <c r="I11" i="163" s="1"/>
  <c r="H10" i="163"/>
  <c r="I10" i="163" s="1"/>
  <c r="C10" i="148"/>
  <c r="D10" i="148" s="1"/>
  <c r="C11" i="148"/>
  <c r="D11" i="148" s="1"/>
  <c r="C13" i="148"/>
  <c r="D13" i="148" s="1"/>
  <c r="H13" i="148"/>
  <c r="I13" i="148" s="1"/>
  <c r="H12" i="148"/>
  <c r="I12" i="148" s="1"/>
  <c r="H11" i="148"/>
  <c r="I11" i="148" s="1"/>
  <c r="H10" i="148"/>
  <c r="I10" i="148" s="1"/>
  <c r="H26" i="148"/>
  <c r="C10" i="147"/>
  <c r="D10" i="147" s="1"/>
  <c r="C12" i="147"/>
  <c r="D12" i="147" s="1"/>
  <c r="H26" i="147"/>
  <c r="C11" i="147"/>
  <c r="D11" i="147" s="1"/>
  <c r="G37" i="146"/>
  <c r="C30" i="146"/>
  <c r="C13" i="146" s="1"/>
  <c r="D13" i="146" s="1"/>
  <c r="G8" i="146"/>
  <c r="G34" i="146" s="1"/>
  <c r="B8" i="146"/>
  <c r="C26" i="146" s="1"/>
  <c r="C12" i="146" l="1"/>
  <c r="D12" i="146" s="1"/>
  <c r="C10" i="146"/>
  <c r="D10" i="146" s="1"/>
  <c r="H26" i="146"/>
  <c r="C11" i="146"/>
  <c r="D11" i="146" s="1"/>
  <c r="G37" i="145"/>
  <c r="I34" i="145"/>
  <c r="H30" i="145" s="1"/>
  <c r="C30" i="145"/>
  <c r="C12" i="145" s="1"/>
  <c r="D12" i="145" s="1"/>
  <c r="C13" i="145"/>
  <c r="D13" i="145" s="1"/>
  <c r="G8" i="145"/>
  <c r="H26" i="145" s="1"/>
  <c r="B8" i="145"/>
  <c r="C26" i="145" s="1"/>
  <c r="C10" i="145" l="1"/>
  <c r="D10" i="145" s="1"/>
  <c r="C11" i="145"/>
  <c r="D11" i="145" s="1"/>
  <c r="H13" i="145"/>
  <c r="I13" i="145" s="1"/>
  <c r="H12" i="145"/>
  <c r="I12" i="145" s="1"/>
  <c r="H11" i="145"/>
  <c r="I11" i="145" s="1"/>
  <c r="H10" i="145"/>
  <c r="I10" i="145" s="1"/>
  <c r="G34" i="145"/>
  <c r="G37" i="144"/>
  <c r="C30" i="144"/>
  <c r="C12" i="144" s="1"/>
  <c r="D12" i="144" s="1"/>
  <c r="G8" i="144"/>
  <c r="G34" i="144" s="1"/>
  <c r="B8" i="144"/>
  <c r="C26" i="144" s="1"/>
  <c r="C11" i="144" l="1"/>
  <c r="D11" i="144" s="1"/>
  <c r="C13" i="144"/>
  <c r="D13" i="144" s="1"/>
  <c r="C10" i="144"/>
  <c r="D10" i="144" s="1"/>
  <c r="H26" i="144"/>
  <c r="I34" i="143"/>
  <c r="H30" i="143" s="1"/>
  <c r="G37" i="143" l="1"/>
  <c r="C30" i="143"/>
  <c r="C12" i="143" s="1"/>
  <c r="D12" i="143" s="1"/>
  <c r="G8" i="143"/>
  <c r="G34" i="143" s="1"/>
  <c r="B8" i="143"/>
  <c r="C26" i="143" s="1"/>
  <c r="C13" i="143" l="1"/>
  <c r="D13" i="143" s="1"/>
  <c r="C11" i="143"/>
  <c r="D11" i="143" s="1"/>
  <c r="C10" i="143"/>
  <c r="D10" i="143" s="1"/>
  <c r="H26" i="143"/>
  <c r="C30" i="142"/>
  <c r="G37" i="142" l="1"/>
  <c r="C13" i="142"/>
  <c r="D13" i="142" s="1"/>
  <c r="G8" i="142"/>
  <c r="G34" i="142" s="1"/>
  <c r="B8" i="142"/>
  <c r="C26" i="142" s="1"/>
  <c r="C10" i="142" l="1"/>
  <c r="D10" i="142" s="1"/>
  <c r="C12" i="142"/>
  <c r="D12" i="142" s="1"/>
  <c r="H26" i="142"/>
  <c r="C11" i="142"/>
  <c r="D11" i="142" s="1"/>
  <c r="G37" i="141"/>
  <c r="I34" i="141"/>
  <c r="H30" i="141" s="1"/>
  <c r="C30" i="141"/>
  <c r="C13" i="141" s="1"/>
  <c r="D13" i="141" s="1"/>
  <c r="G8" i="141"/>
  <c r="G34" i="141" s="1"/>
  <c r="B8" i="141"/>
  <c r="C26" i="141" s="1"/>
  <c r="H13" i="141" l="1"/>
  <c r="I13" i="141" s="1"/>
  <c r="H11" i="141"/>
  <c r="I11" i="141" s="1"/>
  <c r="H12" i="141"/>
  <c r="I12" i="141" s="1"/>
  <c r="H10" i="141"/>
  <c r="I10" i="141" s="1"/>
  <c r="C10" i="141"/>
  <c r="D10" i="141" s="1"/>
  <c r="C12" i="141"/>
  <c r="D12" i="141" s="1"/>
  <c r="H26" i="141"/>
  <c r="C11" i="141"/>
  <c r="D11" i="141" s="1"/>
  <c r="G37" i="140" l="1"/>
  <c r="C30" i="140"/>
  <c r="C13" i="140" s="1"/>
  <c r="D13" i="140" s="1"/>
  <c r="G8" i="140"/>
  <c r="G34" i="140" s="1"/>
  <c r="B8" i="140"/>
  <c r="C26" i="140" s="1"/>
  <c r="C10" i="140" l="1"/>
  <c r="D10" i="140" s="1"/>
  <c r="C12" i="140"/>
  <c r="D12" i="140" s="1"/>
  <c r="H26" i="140"/>
  <c r="C11" i="140"/>
  <c r="D11" i="140" s="1"/>
  <c r="B8" i="139"/>
  <c r="C30" i="139" l="1"/>
  <c r="I34" i="139"/>
  <c r="G37" i="139" l="1"/>
  <c r="H30" i="139"/>
  <c r="C13" i="139"/>
  <c r="D13" i="139" s="1"/>
  <c r="G8" i="139"/>
  <c r="G34" i="139" s="1"/>
  <c r="C26" i="139"/>
  <c r="H11" i="139" l="1"/>
  <c r="I11" i="139" s="1"/>
  <c r="H12" i="139"/>
  <c r="I12" i="139" s="1"/>
  <c r="H10" i="139"/>
  <c r="I10" i="139" s="1"/>
  <c r="H13" i="139"/>
  <c r="I13" i="139" s="1"/>
  <c r="C10" i="139"/>
  <c r="D10" i="139" s="1"/>
  <c r="C12" i="139"/>
  <c r="D12" i="139" s="1"/>
  <c r="H26" i="139"/>
  <c r="C11" i="139"/>
  <c r="D11" i="139" s="1"/>
  <c r="G37" i="138"/>
  <c r="C30" i="138"/>
  <c r="C13" i="138" s="1"/>
  <c r="D13" i="138" s="1"/>
  <c r="G8" i="138"/>
  <c r="G34" i="138" s="1"/>
  <c r="B8" i="138"/>
  <c r="C26" i="138" s="1"/>
  <c r="C10" i="138" l="1"/>
  <c r="D10" i="138" s="1"/>
  <c r="C12" i="138"/>
  <c r="D12" i="138" s="1"/>
  <c r="H26" i="138"/>
  <c r="C11" i="138"/>
  <c r="D11" i="138" s="1"/>
  <c r="I34" i="136"/>
  <c r="H30" i="136" s="1"/>
  <c r="G37" i="136" l="1"/>
  <c r="C30" i="136"/>
  <c r="C12" i="136" s="1"/>
  <c r="D12" i="136" s="1"/>
  <c r="G8" i="136"/>
  <c r="G34" i="136" s="1"/>
  <c r="B8" i="136"/>
  <c r="C26" i="136" s="1"/>
  <c r="C11" i="136" l="1"/>
  <c r="D11" i="136" s="1"/>
  <c r="C13" i="136"/>
  <c r="D13" i="136" s="1"/>
  <c r="H12" i="136"/>
  <c r="I12" i="136" s="1"/>
  <c r="H10" i="136"/>
  <c r="I10" i="136" s="1"/>
  <c r="H13" i="136"/>
  <c r="I13" i="136" s="1"/>
  <c r="H11" i="136"/>
  <c r="I11" i="136" s="1"/>
  <c r="C10" i="136"/>
  <c r="D10" i="136" s="1"/>
  <c r="H26" i="136"/>
  <c r="I34" i="135"/>
  <c r="C30" i="135"/>
  <c r="H30" i="135" l="1"/>
  <c r="G37" i="135"/>
  <c r="C13" i="135"/>
  <c r="D13" i="135" s="1"/>
  <c r="C10" i="135"/>
  <c r="D10" i="135" s="1"/>
  <c r="G8" i="135"/>
  <c r="G34" i="135" s="1"/>
  <c r="B8" i="135"/>
  <c r="C26" i="135" s="1"/>
  <c r="C12" i="135" l="1"/>
  <c r="D12" i="135" s="1"/>
  <c r="H10" i="135"/>
  <c r="I10" i="135" s="1"/>
  <c r="H12" i="135"/>
  <c r="I12" i="135" s="1"/>
  <c r="H13" i="135"/>
  <c r="I13" i="135" s="1"/>
  <c r="H11" i="135"/>
  <c r="I11" i="135" s="1"/>
  <c r="H26" i="135"/>
  <c r="C11" i="135"/>
  <c r="D11" i="135" s="1"/>
  <c r="I34" i="134"/>
  <c r="H30" i="134" s="1"/>
  <c r="H13" i="134" s="1"/>
  <c r="I13" i="134" s="1"/>
  <c r="C30" i="134"/>
  <c r="C13" i="134" s="1"/>
  <c r="D13" i="134" s="1"/>
  <c r="G37" i="134"/>
  <c r="C12" i="134"/>
  <c r="D12" i="134" s="1"/>
  <c r="G8" i="134"/>
  <c r="G34" i="134" s="1"/>
  <c r="B8" i="134"/>
  <c r="C26" i="134" s="1"/>
  <c r="I34" i="133"/>
  <c r="H30" i="133" s="1"/>
  <c r="C30" i="133"/>
  <c r="C12" i="133" s="1"/>
  <c r="D12" i="133" s="1"/>
  <c r="G37" i="133"/>
  <c r="G8" i="133"/>
  <c r="G34" i="133" s="1"/>
  <c r="B8" i="133"/>
  <c r="C26" i="133" s="1"/>
  <c r="I34" i="132"/>
  <c r="C30" i="132"/>
  <c r="C12" i="132" s="1"/>
  <c r="D12" i="132" s="1"/>
  <c r="G37" i="132"/>
  <c r="G8" i="132"/>
  <c r="G34" i="132" s="1"/>
  <c r="B8" i="132"/>
  <c r="C26" i="132" s="1"/>
  <c r="I34" i="131"/>
  <c r="H30" i="131" s="1"/>
  <c r="C30" i="131"/>
  <c r="C10" i="134" l="1"/>
  <c r="D10" i="134" s="1"/>
  <c r="C11" i="134"/>
  <c r="D11" i="134" s="1"/>
  <c r="C13" i="133"/>
  <c r="D13" i="133" s="1"/>
  <c r="C11" i="132"/>
  <c r="D11" i="132" s="1"/>
  <c r="C13" i="132"/>
  <c r="D13" i="132" s="1"/>
  <c r="C11" i="133"/>
  <c r="D11" i="133" s="1"/>
  <c r="H26" i="134"/>
  <c r="H10" i="134"/>
  <c r="I10" i="134" s="1"/>
  <c r="H11" i="134"/>
  <c r="I11" i="134" s="1"/>
  <c r="H12" i="134"/>
  <c r="I12" i="134" s="1"/>
  <c r="C10" i="133"/>
  <c r="D10" i="133" s="1"/>
  <c r="H13" i="133"/>
  <c r="I13" i="133" s="1"/>
  <c r="H26" i="133"/>
  <c r="H10" i="133"/>
  <c r="I10" i="133" s="1"/>
  <c r="H11" i="133"/>
  <c r="I11" i="133" s="1"/>
  <c r="H12" i="133"/>
  <c r="I12" i="133" s="1"/>
  <c r="C10" i="132"/>
  <c r="D10" i="132" s="1"/>
  <c r="H30" i="132"/>
  <c r="H26" i="132"/>
  <c r="H13" i="131"/>
  <c r="I13" i="131" s="1"/>
  <c r="G37" i="131"/>
  <c r="C11" i="131"/>
  <c r="D11" i="131" s="1"/>
  <c r="C13" i="131"/>
  <c r="D13" i="131" s="1"/>
  <c r="C12" i="131"/>
  <c r="D12" i="131" s="1"/>
  <c r="C10" i="131"/>
  <c r="D10" i="131" s="1"/>
  <c r="G8" i="131"/>
  <c r="G34" i="131" s="1"/>
  <c r="B8" i="131"/>
  <c r="C26" i="131" s="1"/>
  <c r="I34" i="130"/>
  <c r="H30" i="130" s="1"/>
  <c r="C30" i="130"/>
  <c r="H13" i="132" l="1"/>
  <c r="I13" i="132" s="1"/>
  <c r="H10" i="132"/>
  <c r="I10" i="132" s="1"/>
  <c r="H12" i="132"/>
  <c r="I12" i="132" s="1"/>
  <c r="H11" i="132"/>
  <c r="I11" i="132" s="1"/>
  <c r="H26" i="131"/>
  <c r="H10" i="131"/>
  <c r="I10" i="131" s="1"/>
  <c r="H11" i="131"/>
  <c r="I11" i="131" s="1"/>
  <c r="H12" i="131"/>
  <c r="I12" i="131" s="1"/>
  <c r="G37" i="130"/>
  <c r="C11" i="130"/>
  <c r="D11" i="130" s="1"/>
  <c r="C13" i="130"/>
  <c r="D13" i="130" s="1"/>
  <c r="C12" i="130"/>
  <c r="D12" i="130" s="1"/>
  <c r="G8" i="130"/>
  <c r="G34" i="130" s="1"/>
  <c r="B8" i="130"/>
  <c r="C26" i="130" s="1"/>
  <c r="I34" i="129"/>
  <c r="H30" i="129" s="1"/>
  <c r="C30" i="129"/>
  <c r="H12" i="130" l="1"/>
  <c r="I12" i="130" s="1"/>
  <c r="H10" i="130"/>
  <c r="I10" i="130" s="1"/>
  <c r="H11" i="130"/>
  <c r="I11" i="130" s="1"/>
  <c r="H13" i="130"/>
  <c r="I13" i="130" s="1"/>
  <c r="C10" i="130"/>
  <c r="D10" i="130" s="1"/>
  <c r="H26" i="130"/>
  <c r="G37" i="129"/>
  <c r="C13" i="129"/>
  <c r="D13" i="129" s="1"/>
  <c r="C12" i="129"/>
  <c r="D12" i="129" s="1"/>
  <c r="C10" i="129"/>
  <c r="D10" i="129" s="1"/>
  <c r="G8" i="129"/>
  <c r="G34" i="129" s="1"/>
  <c r="B8" i="129"/>
  <c r="C26" i="129" s="1"/>
  <c r="H12" i="129" l="1"/>
  <c r="I12" i="129" s="1"/>
  <c r="H10" i="129"/>
  <c r="I10" i="129" s="1"/>
  <c r="H11" i="129"/>
  <c r="I11" i="129" s="1"/>
  <c r="H13" i="129"/>
  <c r="I13" i="129" s="1"/>
  <c r="H26" i="129"/>
  <c r="C11" i="129"/>
  <c r="D11" i="129" s="1"/>
  <c r="C30" i="128"/>
  <c r="G37" i="128"/>
  <c r="I34" i="128"/>
  <c r="H30" i="128" s="1"/>
  <c r="H13" i="128" s="1"/>
  <c r="I13" i="128" s="1"/>
  <c r="G8" i="128"/>
  <c r="G34" i="128" s="1"/>
  <c r="B8" i="128"/>
  <c r="C26" i="128" s="1"/>
  <c r="H10" i="128" l="1"/>
  <c r="I10" i="128" s="1"/>
  <c r="H11" i="128"/>
  <c r="I11" i="128" s="1"/>
  <c r="H12" i="128"/>
  <c r="I12" i="128" s="1"/>
  <c r="H26" i="128"/>
  <c r="I34" i="127"/>
  <c r="H30" i="127" s="1"/>
  <c r="C30" i="127"/>
  <c r="G37" i="127" l="1"/>
  <c r="C12" i="127"/>
  <c r="D12" i="127" s="1"/>
  <c r="G8" i="127"/>
  <c r="H26" i="127" s="1"/>
  <c r="B8" i="127"/>
  <c r="C26" i="127" s="1"/>
  <c r="C10" i="127" l="1"/>
  <c r="D10" i="127" s="1"/>
  <c r="C11" i="127"/>
  <c r="D11" i="127" s="1"/>
  <c r="C13" i="127"/>
  <c r="D13" i="127" s="1"/>
  <c r="G34" i="127"/>
  <c r="C30" i="126"/>
  <c r="G37" i="126" l="1"/>
  <c r="C13" i="126"/>
  <c r="D13" i="126" s="1"/>
  <c r="G8" i="126"/>
  <c r="G34" i="126" s="1"/>
  <c r="B8" i="126"/>
  <c r="C26" i="126" s="1"/>
  <c r="H11" i="127" l="1"/>
  <c r="I11" i="127" s="1"/>
  <c r="H12" i="127"/>
  <c r="I12" i="127" s="1"/>
  <c r="H10" i="127"/>
  <c r="I10" i="127" s="1"/>
  <c r="H13" i="127"/>
  <c r="I13" i="127" s="1"/>
  <c r="C10" i="126"/>
  <c r="D10" i="126" s="1"/>
  <c r="C12" i="126"/>
  <c r="D12" i="126" s="1"/>
  <c r="H26" i="126"/>
  <c r="C11" i="126"/>
  <c r="D11" i="126" s="1"/>
  <c r="H41" i="126" l="1"/>
  <c r="H42" i="126" l="1"/>
  <c r="I41" i="126"/>
  <c r="H43" i="126" l="1"/>
  <c r="I42" i="126"/>
  <c r="G8" i="125"/>
  <c r="G34" i="125" s="1"/>
  <c r="I34" i="125"/>
  <c r="H30" i="125" s="1"/>
  <c r="G37" i="125"/>
  <c r="H44" i="126" l="1"/>
  <c r="I43" i="126"/>
  <c r="H10" i="125"/>
  <c r="I10" i="125" s="1"/>
  <c r="H12" i="125"/>
  <c r="I12" i="125" s="1"/>
  <c r="H13" i="125"/>
  <c r="I13" i="125" s="1"/>
  <c r="H11" i="125"/>
  <c r="I11" i="125" s="1"/>
  <c r="H26" i="125"/>
  <c r="H45" i="126" l="1"/>
  <c r="I44" i="126"/>
  <c r="C30" i="125"/>
  <c r="C13" i="125" s="1"/>
  <c r="D13" i="125" s="1"/>
  <c r="B8" i="125"/>
  <c r="C26" i="125" s="1"/>
  <c r="I34" i="124"/>
  <c r="C30" i="124"/>
  <c r="I45" i="126" l="1"/>
  <c r="C10" i="125"/>
  <c r="D10" i="125" s="1"/>
  <c r="C11" i="125"/>
  <c r="D11" i="125" s="1"/>
  <c r="C12" i="125"/>
  <c r="D12" i="125" s="1"/>
  <c r="G37" i="124"/>
  <c r="H30" i="124"/>
  <c r="C10" i="124"/>
  <c r="D10" i="124" s="1"/>
  <c r="G8" i="124"/>
  <c r="G34" i="124" s="1"/>
  <c r="B8" i="124"/>
  <c r="C26" i="124" s="1"/>
  <c r="I34" i="123"/>
  <c r="H30" i="123" s="1"/>
  <c r="C30" i="123"/>
  <c r="C12" i="123" s="1"/>
  <c r="D12" i="123" s="1"/>
  <c r="G37" i="123"/>
  <c r="G8" i="123"/>
  <c r="G34" i="123" s="1"/>
  <c r="B8" i="123"/>
  <c r="C26" i="123" s="1"/>
  <c r="I34" i="122"/>
  <c r="H30" i="122" s="1"/>
  <c r="C30" i="122"/>
  <c r="C11" i="124" l="1"/>
  <c r="D11" i="124" s="1"/>
  <c r="C12" i="124"/>
  <c r="D12" i="124" s="1"/>
  <c r="C13" i="124"/>
  <c r="D13" i="124" s="1"/>
  <c r="H13" i="124"/>
  <c r="I13" i="124" s="1"/>
  <c r="H11" i="124"/>
  <c r="I11" i="124" s="1"/>
  <c r="H12" i="124"/>
  <c r="I12" i="124" s="1"/>
  <c r="H10" i="124"/>
  <c r="I10" i="124" s="1"/>
  <c r="H26" i="124"/>
  <c r="C11" i="123"/>
  <c r="D11" i="123" s="1"/>
  <c r="C13" i="123"/>
  <c r="D13" i="123" s="1"/>
  <c r="H13" i="123"/>
  <c r="I13" i="123" s="1"/>
  <c r="H12" i="123"/>
  <c r="I12" i="123" s="1"/>
  <c r="H10" i="123"/>
  <c r="I10" i="123" s="1"/>
  <c r="H11" i="123"/>
  <c r="I11" i="123" s="1"/>
  <c r="C10" i="123"/>
  <c r="D10" i="123" s="1"/>
  <c r="H26" i="123"/>
  <c r="G37" i="122"/>
  <c r="C13" i="122"/>
  <c r="D13" i="122" s="1"/>
  <c r="C11" i="122"/>
  <c r="D11" i="122" s="1"/>
  <c r="G8" i="122"/>
  <c r="G34" i="122" s="1"/>
  <c r="B8" i="122"/>
  <c r="C26" i="122" s="1"/>
  <c r="I34" i="121"/>
  <c r="H30" i="121" s="1"/>
  <c r="C30" i="121"/>
  <c r="H46" i="126" l="1"/>
  <c r="C10" i="122"/>
  <c r="D10" i="122" s="1"/>
  <c r="C12" i="122"/>
  <c r="D12" i="122" s="1"/>
  <c r="H13" i="122"/>
  <c r="I13" i="122" s="1"/>
  <c r="H11" i="122"/>
  <c r="I11" i="122" s="1"/>
  <c r="H10" i="122"/>
  <c r="I10" i="122" s="1"/>
  <c r="H12" i="122"/>
  <c r="I12" i="122" s="1"/>
  <c r="H26" i="122"/>
  <c r="H10" i="121"/>
  <c r="H47" i="126" l="1"/>
  <c r="I46" i="126"/>
  <c r="G37" i="121"/>
  <c r="C13" i="121"/>
  <c r="D13" i="121" s="1"/>
  <c r="G8" i="121"/>
  <c r="G34" i="121" s="1"/>
  <c r="B8" i="121"/>
  <c r="C26" i="121" s="1"/>
  <c r="H48" i="126" l="1"/>
  <c r="I47" i="126"/>
  <c r="C10" i="121"/>
  <c r="D10" i="121" s="1"/>
  <c r="C12" i="121"/>
  <c r="D12" i="121" s="1"/>
  <c r="H11" i="121"/>
  <c r="I11" i="121" s="1"/>
  <c r="I10" i="121"/>
  <c r="H12" i="121"/>
  <c r="I12" i="121" s="1"/>
  <c r="H13" i="121"/>
  <c r="I13" i="121" s="1"/>
  <c r="H26" i="121"/>
  <c r="C11" i="121"/>
  <c r="D11" i="121" s="1"/>
  <c r="I34" i="120"/>
  <c r="C30" i="120"/>
  <c r="H49" i="126" l="1"/>
  <c r="I48" i="126"/>
  <c r="H30" i="120"/>
  <c r="H50" i="126" l="1"/>
  <c r="I49" i="126"/>
  <c r="G37" i="120"/>
  <c r="C13" i="120"/>
  <c r="D13" i="120" s="1"/>
  <c r="G8" i="120"/>
  <c r="G34" i="120" s="1"/>
  <c r="B8" i="120"/>
  <c r="C26" i="120" s="1"/>
  <c r="G37" i="119"/>
  <c r="I34" i="119"/>
  <c r="H30" i="119" s="1"/>
  <c r="C30" i="119"/>
  <c r="C13" i="119" s="1"/>
  <c r="D13" i="119" s="1"/>
  <c r="G8" i="119"/>
  <c r="G34" i="119" s="1"/>
  <c r="B8" i="119"/>
  <c r="C26" i="119" s="1"/>
  <c r="I34" i="118"/>
  <c r="H30" i="118" s="1"/>
  <c r="C30" i="118"/>
  <c r="I50" i="126" l="1"/>
  <c r="H12" i="120"/>
  <c r="I12" i="120" s="1"/>
  <c r="H10" i="120"/>
  <c r="I10" i="120" s="1"/>
  <c r="H13" i="120"/>
  <c r="I13" i="120" s="1"/>
  <c r="H11" i="120"/>
  <c r="I11" i="120" s="1"/>
  <c r="C10" i="120"/>
  <c r="D10" i="120" s="1"/>
  <c r="C12" i="120"/>
  <c r="D12" i="120" s="1"/>
  <c r="H26" i="120"/>
  <c r="C11" i="120"/>
  <c r="D11" i="120" s="1"/>
  <c r="H13" i="119"/>
  <c r="I13" i="119" s="1"/>
  <c r="H11" i="119"/>
  <c r="I11" i="119" s="1"/>
  <c r="H12" i="119"/>
  <c r="I12" i="119" s="1"/>
  <c r="H10" i="119"/>
  <c r="I10" i="119" s="1"/>
  <c r="C10" i="119"/>
  <c r="D10" i="119" s="1"/>
  <c r="C12" i="119"/>
  <c r="D12" i="119" s="1"/>
  <c r="H26" i="119"/>
  <c r="C11" i="119"/>
  <c r="D11" i="119" s="1"/>
  <c r="G37" i="118"/>
  <c r="H13" i="118"/>
  <c r="I13" i="118" s="1"/>
  <c r="C10" i="118"/>
  <c r="D10" i="118" s="1"/>
  <c r="G8" i="118"/>
  <c r="G34" i="118" s="1"/>
  <c r="B8" i="118"/>
  <c r="C26" i="118" s="1"/>
  <c r="C11" i="118" l="1"/>
  <c r="D11" i="118" s="1"/>
  <c r="C12" i="118"/>
  <c r="D12" i="118" s="1"/>
  <c r="C13" i="118"/>
  <c r="D13" i="118" s="1"/>
  <c r="H26" i="118"/>
  <c r="H10" i="118"/>
  <c r="I10" i="118" s="1"/>
  <c r="H12" i="118"/>
  <c r="I12" i="118" s="1"/>
  <c r="H11" i="118"/>
  <c r="I11" i="118" s="1"/>
  <c r="I34" i="117"/>
  <c r="H30" i="117" s="1"/>
  <c r="C30" i="117"/>
  <c r="C10" i="117" s="1"/>
  <c r="D10" i="117" s="1"/>
  <c r="G37" i="117"/>
  <c r="G8" i="117"/>
  <c r="H26" i="117" s="1"/>
  <c r="B8" i="117"/>
  <c r="C26" i="117" s="1"/>
  <c r="C30" i="116"/>
  <c r="C11" i="116" s="1"/>
  <c r="I34" i="116"/>
  <c r="H30" i="116" s="1"/>
  <c r="G37" i="116"/>
  <c r="G8" i="116"/>
  <c r="G34" i="116" s="1"/>
  <c r="B8" i="116"/>
  <c r="C26" i="116" s="1"/>
  <c r="I34" i="115"/>
  <c r="H30" i="115" s="1"/>
  <c r="C30" i="115"/>
  <c r="H51" i="126" l="1"/>
  <c r="H12" i="117"/>
  <c r="I12" i="117" s="1"/>
  <c r="H10" i="117"/>
  <c r="I10" i="117" s="1"/>
  <c r="H13" i="117"/>
  <c r="I13" i="117" s="1"/>
  <c r="H11" i="117"/>
  <c r="I11" i="117" s="1"/>
  <c r="C11" i="117"/>
  <c r="D11" i="117" s="1"/>
  <c r="C13" i="117"/>
  <c r="D13" i="117" s="1"/>
  <c r="C12" i="117"/>
  <c r="D12" i="117" s="1"/>
  <c r="G34" i="117"/>
  <c r="C13" i="116"/>
  <c r="D13" i="116" s="1"/>
  <c r="C10" i="116"/>
  <c r="D10" i="116" s="1"/>
  <c r="H10" i="116"/>
  <c r="I10" i="116" s="1"/>
  <c r="H12" i="116"/>
  <c r="I12" i="116" s="1"/>
  <c r="H13" i="116"/>
  <c r="I13" i="116" s="1"/>
  <c r="H11" i="116"/>
  <c r="I11" i="116" s="1"/>
  <c r="C12" i="116"/>
  <c r="D12" i="116" s="1"/>
  <c r="H26" i="116"/>
  <c r="D11" i="116"/>
  <c r="G37" i="115"/>
  <c r="C13" i="115"/>
  <c r="D13" i="115" s="1"/>
  <c r="G8" i="115"/>
  <c r="G34" i="115" s="1"/>
  <c r="B8" i="115"/>
  <c r="C26" i="115" s="1"/>
  <c r="C30" i="114"/>
  <c r="H52" i="126" l="1"/>
  <c r="I51" i="126"/>
  <c r="H12" i="115"/>
  <c r="I12" i="115" s="1"/>
  <c r="H11" i="115"/>
  <c r="I11" i="115" s="1"/>
  <c r="H10" i="115"/>
  <c r="I10" i="115" s="1"/>
  <c r="H13" i="115"/>
  <c r="I13" i="115" s="1"/>
  <c r="C10" i="115"/>
  <c r="D10" i="115" s="1"/>
  <c r="C12" i="115"/>
  <c r="D12" i="115" s="1"/>
  <c r="H26" i="115"/>
  <c r="C11" i="115"/>
  <c r="D11" i="115" s="1"/>
  <c r="I34" i="114"/>
  <c r="H30" i="114" s="1"/>
  <c r="G37" i="114"/>
  <c r="C13" i="114"/>
  <c r="D13" i="114" s="1"/>
  <c r="C10" i="114"/>
  <c r="D10" i="114" s="1"/>
  <c r="G8" i="114"/>
  <c r="G34" i="114" s="1"/>
  <c r="B8" i="114"/>
  <c r="C26" i="114" s="1"/>
  <c r="H53" i="126" l="1"/>
  <c r="I52" i="126"/>
  <c r="C12" i="114"/>
  <c r="D12" i="114" s="1"/>
  <c r="H11" i="114"/>
  <c r="I11" i="114" s="1"/>
  <c r="H10" i="114"/>
  <c r="I10" i="114" s="1"/>
  <c r="H13" i="114"/>
  <c r="I13" i="114" s="1"/>
  <c r="H12" i="114"/>
  <c r="I12" i="114" s="1"/>
  <c r="H26" i="114"/>
  <c r="C11" i="114"/>
  <c r="D11" i="114" s="1"/>
  <c r="C30" i="113"/>
  <c r="H54" i="126" l="1"/>
  <c r="I53" i="126"/>
  <c r="I34" i="113"/>
  <c r="H55" i="126" l="1"/>
  <c r="I54" i="126"/>
  <c r="G37" i="113"/>
  <c r="H30" i="113"/>
  <c r="C13" i="113"/>
  <c r="D13" i="113" s="1"/>
  <c r="G8" i="113"/>
  <c r="G34" i="113" s="1"/>
  <c r="B8" i="113"/>
  <c r="C26" i="113" s="1"/>
  <c r="I55" i="126" l="1"/>
  <c r="C10" i="113"/>
  <c r="D10" i="113" s="1"/>
  <c r="C12" i="113"/>
  <c r="D12" i="113" s="1"/>
  <c r="H10" i="113"/>
  <c r="I10" i="113" s="1"/>
  <c r="H13" i="113"/>
  <c r="I13" i="113" s="1"/>
  <c r="H12" i="113"/>
  <c r="I12" i="113" s="1"/>
  <c r="H11" i="113"/>
  <c r="I11" i="113" s="1"/>
  <c r="H26" i="113"/>
  <c r="C11" i="113"/>
  <c r="D11" i="113" s="1"/>
  <c r="C30" i="112"/>
  <c r="I34" i="112"/>
  <c r="H30" i="112" l="1"/>
  <c r="G37" i="112"/>
  <c r="C13" i="112"/>
  <c r="D13" i="112" s="1"/>
  <c r="G8" i="112"/>
  <c r="G34" i="112" s="1"/>
  <c r="B8" i="112"/>
  <c r="C26" i="112" s="1"/>
  <c r="G37" i="111"/>
  <c r="I34" i="111"/>
  <c r="H30" i="111" s="1"/>
  <c r="C30" i="111"/>
  <c r="C13" i="111" s="1"/>
  <c r="D13" i="111" s="1"/>
  <c r="G8" i="111"/>
  <c r="G34" i="111" s="1"/>
  <c r="B8" i="111"/>
  <c r="C26" i="111" s="1"/>
  <c r="H56" i="126" l="1"/>
  <c r="H13" i="112"/>
  <c r="I13" i="112" s="1"/>
  <c r="H11" i="112"/>
  <c r="I11" i="112" s="1"/>
  <c r="H10" i="112"/>
  <c r="I10" i="112" s="1"/>
  <c r="H12" i="112"/>
  <c r="I12" i="112" s="1"/>
  <c r="C10" i="112"/>
  <c r="D10" i="112" s="1"/>
  <c r="C12" i="112"/>
  <c r="D12" i="112" s="1"/>
  <c r="H26" i="112"/>
  <c r="C11" i="112"/>
  <c r="D11" i="112" s="1"/>
  <c r="H10" i="111"/>
  <c r="I10" i="111" s="1"/>
  <c r="H13" i="111"/>
  <c r="I13" i="111" s="1"/>
  <c r="H12" i="111"/>
  <c r="I12" i="111" s="1"/>
  <c r="H11" i="111"/>
  <c r="I11" i="111" s="1"/>
  <c r="C12" i="111"/>
  <c r="D12" i="111" s="1"/>
  <c r="C10" i="111"/>
  <c r="D10" i="111" s="1"/>
  <c r="H26" i="111"/>
  <c r="C11" i="111"/>
  <c r="D11" i="111" s="1"/>
  <c r="I34" i="110"/>
  <c r="H30" i="110" s="1"/>
  <c r="C30" i="110"/>
  <c r="C13" i="110" s="1"/>
  <c r="D13" i="110" s="1"/>
  <c r="G37" i="110"/>
  <c r="G8" i="110"/>
  <c r="G34" i="110" s="1"/>
  <c r="B8" i="110"/>
  <c r="C26" i="110" s="1"/>
  <c r="I56" i="126" l="1"/>
  <c r="H57" i="126"/>
  <c r="H10" i="110"/>
  <c r="I10" i="110" s="1"/>
  <c r="H13" i="110"/>
  <c r="I13" i="110" s="1"/>
  <c r="H12" i="110"/>
  <c r="I12" i="110" s="1"/>
  <c r="H11" i="110"/>
  <c r="I11" i="110" s="1"/>
  <c r="C12" i="110"/>
  <c r="D12" i="110" s="1"/>
  <c r="C10" i="110"/>
  <c r="D10" i="110" s="1"/>
  <c r="H26" i="110"/>
  <c r="C11" i="110"/>
  <c r="D11" i="110" s="1"/>
  <c r="H58" i="126" l="1"/>
  <c r="I57" i="126"/>
  <c r="G37" i="109"/>
  <c r="I34" i="109"/>
  <c r="H30" i="109" s="1"/>
  <c r="H13" i="109" s="1"/>
  <c r="C30" i="109"/>
  <c r="C13" i="109" s="1"/>
  <c r="G8" i="109"/>
  <c r="H26" i="109" s="1"/>
  <c r="B8" i="109"/>
  <c r="C26" i="109" s="1"/>
  <c r="H59" i="126" l="1"/>
  <c r="I58" i="126"/>
  <c r="C10" i="109"/>
  <c r="D10" i="109" s="1"/>
  <c r="C11" i="109"/>
  <c r="D11" i="109" s="1"/>
  <c r="C12" i="109"/>
  <c r="D12" i="109" s="1"/>
  <c r="H10" i="109"/>
  <c r="I10" i="109" s="1"/>
  <c r="D13" i="109"/>
  <c r="H11" i="109"/>
  <c r="I11" i="109" s="1"/>
  <c r="H12" i="109"/>
  <c r="I12" i="109" s="1"/>
  <c r="I13" i="109"/>
  <c r="G34" i="109"/>
  <c r="H60" i="126" l="1"/>
  <c r="I59" i="126"/>
  <c r="G37" i="108"/>
  <c r="I34" i="108"/>
  <c r="H30" i="108" s="1"/>
  <c r="C30" i="108"/>
  <c r="C11" i="108" s="1"/>
  <c r="G8" i="108"/>
  <c r="G34" i="108" s="1"/>
  <c r="B8" i="108"/>
  <c r="C26" i="108" s="1"/>
  <c r="I60" i="126" l="1"/>
  <c r="H13" i="108"/>
  <c r="I13" i="108" s="1"/>
  <c r="H12" i="108"/>
  <c r="I12" i="108" s="1"/>
  <c r="H11" i="108"/>
  <c r="I11" i="108" s="1"/>
  <c r="H10" i="108"/>
  <c r="I10" i="108" s="1"/>
  <c r="C10" i="108"/>
  <c r="D10" i="108" s="1"/>
  <c r="C12" i="108"/>
  <c r="D12" i="108" s="1"/>
  <c r="C13" i="108"/>
  <c r="D13" i="108" s="1"/>
  <c r="H26" i="108"/>
  <c r="D11" i="108"/>
  <c r="C30" i="106" l="1"/>
  <c r="H61" i="126" l="1"/>
  <c r="C13" i="106"/>
  <c r="C12" i="106"/>
  <c r="C11" i="106"/>
  <c r="C10" i="106"/>
  <c r="I61" i="126" l="1"/>
  <c r="I34" i="106"/>
  <c r="H30" i="106" s="1"/>
  <c r="H62" i="126" l="1"/>
  <c r="H13" i="106"/>
  <c r="H11" i="106"/>
  <c r="H10" i="106"/>
  <c r="H12" i="106"/>
  <c r="G37" i="106"/>
  <c r="D13" i="106"/>
  <c r="G8" i="106"/>
  <c r="G34" i="106" s="1"/>
  <c r="B8" i="106"/>
  <c r="C26" i="106" s="1"/>
  <c r="I62" i="126" l="1"/>
  <c r="I34" i="126" s="1"/>
  <c r="H30" i="126" s="1"/>
  <c r="I12" i="106"/>
  <c r="I10" i="106"/>
  <c r="I13" i="106"/>
  <c r="I11" i="106"/>
  <c r="D10" i="106"/>
  <c r="D12" i="106"/>
  <c r="H26" i="106"/>
  <c r="D11" i="106"/>
  <c r="H11" i="126" l="1"/>
  <c r="I11" i="126" s="1"/>
  <c r="H10" i="126"/>
  <c r="I10" i="126" s="1"/>
  <c r="H12" i="126"/>
  <c r="I12" i="126" s="1"/>
  <c r="H13" i="126"/>
  <c r="I13" i="126" s="1"/>
  <c r="C13" i="128" l="1"/>
  <c r="D13" i="128" s="1"/>
  <c r="C10" i="128"/>
  <c r="D10" i="128" s="1"/>
  <c r="C12" i="128"/>
  <c r="D12" i="128" s="1"/>
  <c r="C11" i="128"/>
  <c r="D11" i="128" s="1"/>
  <c r="I34" i="138" l="1"/>
  <c r="H30" i="138" s="1"/>
  <c r="H13" i="138" l="1"/>
  <c r="I13" i="138" s="1"/>
  <c r="H12" i="138"/>
  <c r="I12" i="138" s="1"/>
  <c r="H11" i="138"/>
  <c r="I11" i="138" s="1"/>
  <c r="H10" i="138"/>
  <c r="I10" i="138" s="1"/>
  <c r="I34" i="140" l="1"/>
  <c r="H30" i="140" s="1"/>
  <c r="H11" i="140" l="1"/>
  <c r="I11" i="140" s="1"/>
  <c r="H12" i="140"/>
  <c r="I12" i="140" s="1"/>
  <c r="H10" i="140"/>
  <c r="I10" i="140" s="1"/>
  <c r="H13" i="140"/>
  <c r="I13" i="140" s="1"/>
  <c r="I34" i="142" l="1"/>
  <c r="H30" i="142" s="1"/>
  <c r="H10" i="142" l="1"/>
  <c r="I10" i="142" s="1"/>
  <c r="H11" i="142"/>
  <c r="I11" i="142" s="1"/>
  <c r="H12" i="142"/>
  <c r="I12" i="142" s="1"/>
  <c r="H13" i="142"/>
  <c r="I13" i="142" s="1"/>
  <c r="H10" i="143" l="1"/>
  <c r="I10" i="143" s="1"/>
  <c r="H12" i="143"/>
  <c r="I12" i="143" s="1"/>
  <c r="H13" i="143"/>
  <c r="I13" i="143" s="1"/>
  <c r="H11" i="143"/>
  <c r="I11" i="143" s="1"/>
  <c r="I34" i="144" l="1"/>
  <c r="H30" i="144" s="1"/>
  <c r="H13" i="144" l="1"/>
  <c r="I13" i="144" s="1"/>
  <c r="H11" i="144"/>
  <c r="I11" i="144" s="1"/>
  <c r="H12" i="144"/>
  <c r="I12" i="144" s="1"/>
  <c r="H10" i="144"/>
  <c r="I10" i="144" s="1"/>
  <c r="I34" i="146" l="1"/>
  <c r="H30" i="146" s="1"/>
  <c r="H12" i="146" l="1"/>
  <c r="I12" i="146" s="1"/>
  <c r="H13" i="146"/>
  <c r="I13" i="146" s="1"/>
  <c r="H11" i="146"/>
  <c r="I11" i="146" s="1"/>
  <c r="H10" i="146"/>
  <c r="I10" i="146" s="1"/>
  <c r="I34" i="147" l="1"/>
  <c r="H30" i="147" s="1"/>
  <c r="H11" i="147" l="1"/>
  <c r="I11" i="147" s="1"/>
  <c r="H10" i="147"/>
  <c r="I10" i="147" s="1"/>
  <c r="H13" i="147"/>
  <c r="I13" i="147" s="1"/>
  <c r="H12" i="147"/>
  <c r="I12" i="147" s="1"/>
  <c r="I34" i="152" l="1"/>
  <c r="H30" i="152" s="1"/>
  <c r="H13" i="152" l="1"/>
  <c r="I13" i="152" s="1"/>
  <c r="H11" i="152"/>
  <c r="I11" i="152" s="1"/>
  <c r="H10" i="152"/>
  <c r="I10" i="152" s="1"/>
  <c r="H12" i="152"/>
  <c r="I12" i="152" s="1"/>
  <c r="I34" i="153" l="1"/>
  <c r="H30" i="153" s="1"/>
  <c r="H13" i="153" l="1"/>
  <c r="I13" i="153" s="1"/>
  <c r="H11" i="153"/>
  <c r="I11" i="153" s="1"/>
  <c r="H10" i="153"/>
  <c r="I10" i="153" s="1"/>
  <c r="H12" i="153"/>
  <c r="I12" i="153" s="1"/>
  <c r="I34" i="155" l="1"/>
  <c r="H30" i="155" s="1"/>
  <c r="H12" i="155" l="1"/>
  <c r="I12" i="155" s="1"/>
  <c r="H11" i="155"/>
  <c r="I11" i="155" s="1"/>
  <c r="H13" i="155"/>
  <c r="I13" i="155" s="1"/>
  <c r="H10" i="155"/>
  <c r="I10" i="155" s="1"/>
  <c r="I34" i="158" l="1"/>
  <c r="H30" i="158" s="1"/>
  <c r="H13" i="158" l="1"/>
  <c r="I13" i="158" s="1"/>
  <c r="H11" i="158"/>
  <c r="I11" i="158" s="1"/>
  <c r="H10" i="158"/>
  <c r="I10" i="158" s="1"/>
  <c r="H12" i="158"/>
  <c r="I12" i="158" s="1"/>
</calcChain>
</file>

<file path=xl/sharedStrings.xml><?xml version="1.0" encoding="utf-8"?>
<sst xmlns="http://schemas.openxmlformats.org/spreadsheetml/2006/main" count="5831" uniqueCount="126">
  <si>
    <t>Datum</t>
  </si>
  <si>
    <t>Monatsprodukt</t>
  </si>
  <si>
    <t>Produkt</t>
  </si>
  <si>
    <t>Zeitraum</t>
  </si>
  <si>
    <t>Base Settlement</t>
  </si>
  <si>
    <t>EUR/MWh</t>
  </si>
  <si>
    <t>Mittelwert</t>
  </si>
  <si>
    <t>EEX</t>
  </si>
  <si>
    <t>Börsenpreis</t>
  </si>
  <si>
    <t>Index</t>
  </si>
  <si>
    <t>CEGH</t>
  </si>
  <si>
    <t>ohne Ust.</t>
  </si>
  <si>
    <t>mit 20% Ust.</t>
  </si>
  <si>
    <t>Energiepreis in Cent/kWh</t>
  </si>
  <si>
    <t>Datenquelle</t>
  </si>
  <si>
    <t>1st Front Month</t>
  </si>
  <si>
    <t>Phelix Base Month (ahead)</t>
  </si>
  <si>
    <t>(Mittelwert  Settlementpreise)</t>
  </si>
  <si>
    <t>*Abzüglich Einmalrabatt</t>
  </si>
  <si>
    <t>Einmalrabatt**:</t>
  </si>
  <si>
    <t>ATBM</t>
  </si>
  <si>
    <t>PEGAS CEGH  Monthly Future</t>
  </si>
  <si>
    <r>
      <t xml:space="preserve">strom </t>
    </r>
    <r>
      <rPr>
        <b/>
        <sz val="11"/>
        <color rgb="FF82C44E"/>
        <rFont val="Calibri"/>
        <family val="2"/>
        <scheme val="minor"/>
      </rPr>
      <t>flex</t>
    </r>
  </si>
  <si>
    <r>
      <t xml:space="preserve">Energiepreis - strom </t>
    </r>
    <r>
      <rPr>
        <b/>
        <sz val="11"/>
        <color theme="1"/>
        <rFont val="Calibri"/>
        <family val="2"/>
        <scheme val="minor"/>
      </rPr>
      <t>flex</t>
    </r>
  </si>
  <si>
    <r>
      <rPr>
        <sz val="11"/>
        <color rgb="FF82C44E"/>
        <rFont val="Calibri"/>
        <family val="2"/>
        <scheme val="minor"/>
      </rPr>
      <t>strom</t>
    </r>
    <r>
      <rPr>
        <b/>
        <sz val="11"/>
        <color rgb="FF82C44E"/>
        <rFont val="Calibri"/>
        <family val="2"/>
        <scheme val="minor"/>
      </rPr>
      <t xml:space="preserve"> flex plus</t>
    </r>
  </si>
  <si>
    <r>
      <t xml:space="preserve">strom </t>
    </r>
    <r>
      <rPr>
        <b/>
        <sz val="11"/>
        <color rgb="FF82C44E"/>
        <rFont val="Calibri"/>
        <family val="2"/>
        <scheme val="minor"/>
      </rPr>
      <t>flex</t>
    </r>
    <r>
      <rPr>
        <sz val="11"/>
        <color rgb="FF82C44E"/>
        <rFont val="Calibri"/>
        <family val="2"/>
        <scheme val="minor"/>
      </rPr>
      <t xml:space="preserve"> </t>
    </r>
    <r>
      <rPr>
        <b/>
        <sz val="11"/>
        <color rgb="FF82C44E"/>
        <rFont val="Calibri"/>
        <family val="2"/>
        <scheme val="minor"/>
      </rPr>
      <t xml:space="preserve">future </t>
    </r>
  </si>
  <si>
    <r>
      <t xml:space="preserve">strom </t>
    </r>
    <r>
      <rPr>
        <b/>
        <sz val="11"/>
        <color rgb="FF82C44E"/>
        <rFont val="Calibri"/>
        <family val="2"/>
        <scheme val="minor"/>
      </rPr>
      <t>flex plus future</t>
    </r>
  </si>
  <si>
    <r>
      <t xml:space="preserve">Berechnungsformel - strom </t>
    </r>
    <r>
      <rPr>
        <b/>
        <sz val="11"/>
        <color theme="1"/>
        <rFont val="Calibri"/>
        <family val="2"/>
        <scheme val="minor"/>
      </rPr>
      <t>flex</t>
    </r>
  </si>
  <si>
    <r>
      <t>gas</t>
    </r>
    <r>
      <rPr>
        <b/>
        <sz val="11"/>
        <color rgb="FF82C44E"/>
        <rFont val="Calibri"/>
        <family val="2"/>
        <scheme val="minor"/>
      </rPr>
      <t xml:space="preserve"> flex plus future</t>
    </r>
  </si>
  <si>
    <r>
      <t xml:space="preserve">gas </t>
    </r>
    <r>
      <rPr>
        <b/>
        <sz val="11"/>
        <color rgb="FF82C44E"/>
        <rFont val="Calibri"/>
        <family val="2"/>
        <scheme val="minor"/>
      </rPr>
      <t xml:space="preserve">flex future </t>
    </r>
  </si>
  <si>
    <r>
      <t xml:space="preserve">gas </t>
    </r>
    <r>
      <rPr>
        <b/>
        <sz val="11"/>
        <color rgb="FF82C44E"/>
        <rFont val="Calibri"/>
        <family val="2"/>
        <scheme val="minor"/>
      </rPr>
      <t>flex plus</t>
    </r>
  </si>
  <si>
    <r>
      <t xml:space="preserve">gas </t>
    </r>
    <r>
      <rPr>
        <b/>
        <sz val="11"/>
        <color rgb="FF82C44E"/>
        <rFont val="Calibri"/>
        <family val="2"/>
        <scheme val="minor"/>
      </rPr>
      <t>flex</t>
    </r>
  </si>
  <si>
    <r>
      <t xml:space="preserve">gas </t>
    </r>
    <r>
      <rPr>
        <b/>
        <sz val="11"/>
        <color rgb="FF82C44E"/>
        <rFont val="Calibri"/>
        <family val="2"/>
        <scheme val="minor"/>
      </rPr>
      <t>flex plus future</t>
    </r>
  </si>
  <si>
    <r>
      <t xml:space="preserve">Energiepreis - gas </t>
    </r>
    <r>
      <rPr>
        <b/>
        <sz val="11"/>
        <color theme="1"/>
        <rFont val="Calibri"/>
        <family val="2"/>
        <scheme val="minor"/>
      </rPr>
      <t>flex</t>
    </r>
  </si>
  <si>
    <r>
      <t xml:space="preserve">Berechnungsformel - gas </t>
    </r>
    <r>
      <rPr>
        <b/>
        <sz val="11"/>
        <color theme="1"/>
        <rFont val="Calibri"/>
        <family val="2"/>
        <scheme val="minor"/>
      </rPr>
      <t>flex</t>
    </r>
  </si>
  <si>
    <r>
      <t xml:space="preserve">Datengrundlage  - strom </t>
    </r>
    <r>
      <rPr>
        <b/>
        <sz val="11"/>
        <color theme="1"/>
        <rFont val="Calibri"/>
        <family val="2"/>
        <scheme val="minor"/>
      </rPr>
      <t>flex</t>
    </r>
  </si>
  <si>
    <r>
      <t xml:space="preserve">Datengrundlage  - gas </t>
    </r>
    <r>
      <rPr>
        <b/>
        <sz val="11"/>
        <color theme="1"/>
        <rFont val="Calibri"/>
        <family val="2"/>
        <scheme val="minor"/>
      </rPr>
      <t>flex</t>
    </r>
  </si>
  <si>
    <t>Berechnungsdetails im Preisblatt (Seite 3)</t>
  </si>
  <si>
    <t>Settlement Preise</t>
  </si>
  <si>
    <t>Produkt (Strom)</t>
  </si>
  <si>
    <t>Produkt (Gas)</t>
  </si>
  <si>
    <t>ATBM Dez 21</t>
  </si>
  <si>
    <r>
      <t xml:space="preserve">strom </t>
    </r>
    <r>
      <rPr>
        <b/>
        <sz val="11"/>
        <color rgb="FF82C828"/>
        <rFont val="Calibri"/>
        <family val="2"/>
        <scheme val="minor"/>
      </rPr>
      <t>flex</t>
    </r>
  </si>
  <si>
    <r>
      <rPr>
        <sz val="11"/>
        <color rgb="FF82C828"/>
        <rFont val="Calibri"/>
        <family val="2"/>
        <scheme val="minor"/>
      </rPr>
      <t>strom</t>
    </r>
    <r>
      <rPr>
        <b/>
        <sz val="11"/>
        <color rgb="FF82C828"/>
        <rFont val="Calibri"/>
        <family val="2"/>
        <scheme val="minor"/>
      </rPr>
      <t xml:space="preserve"> flex plus</t>
    </r>
  </si>
  <si>
    <r>
      <t xml:space="preserve">strom </t>
    </r>
    <r>
      <rPr>
        <b/>
        <sz val="11"/>
        <color rgb="FF82C828"/>
        <rFont val="Calibri"/>
        <family val="2"/>
        <scheme val="minor"/>
      </rPr>
      <t>flex</t>
    </r>
    <r>
      <rPr>
        <sz val="11"/>
        <color rgb="FF82C828"/>
        <rFont val="Calibri"/>
        <family val="2"/>
        <scheme val="minor"/>
      </rPr>
      <t xml:space="preserve"> </t>
    </r>
    <r>
      <rPr>
        <b/>
        <sz val="11"/>
        <color rgb="FF82C828"/>
        <rFont val="Calibri"/>
        <family val="2"/>
        <scheme val="minor"/>
      </rPr>
      <t xml:space="preserve">future </t>
    </r>
  </si>
  <si>
    <r>
      <t xml:space="preserve">strom </t>
    </r>
    <r>
      <rPr>
        <b/>
        <sz val="11"/>
        <color rgb="FF82C828"/>
        <rFont val="Calibri"/>
        <family val="2"/>
        <scheme val="minor"/>
      </rPr>
      <t>flex plus future</t>
    </r>
  </si>
  <si>
    <r>
      <t xml:space="preserve">gas </t>
    </r>
    <r>
      <rPr>
        <b/>
        <sz val="11"/>
        <color rgb="FF82C828"/>
        <rFont val="Calibri"/>
        <family val="2"/>
        <scheme val="minor"/>
      </rPr>
      <t>flex</t>
    </r>
  </si>
  <si>
    <r>
      <t xml:space="preserve">gas </t>
    </r>
    <r>
      <rPr>
        <b/>
        <sz val="11"/>
        <color rgb="FF82C828"/>
        <rFont val="Calibri"/>
        <family val="2"/>
        <scheme val="minor"/>
      </rPr>
      <t>flex plus</t>
    </r>
  </si>
  <si>
    <r>
      <t xml:space="preserve">gas </t>
    </r>
    <r>
      <rPr>
        <b/>
        <sz val="11"/>
        <color rgb="FF82C828"/>
        <rFont val="Calibri"/>
        <family val="2"/>
        <scheme val="minor"/>
      </rPr>
      <t xml:space="preserve">flex future </t>
    </r>
  </si>
  <si>
    <r>
      <t xml:space="preserve">gas </t>
    </r>
    <r>
      <rPr>
        <b/>
        <sz val="11"/>
        <color rgb="FF82C828"/>
        <rFont val="Calibri"/>
        <family val="2"/>
        <scheme val="minor"/>
      </rPr>
      <t>flex plus future</t>
    </r>
  </si>
  <si>
    <r>
      <t>gas</t>
    </r>
    <r>
      <rPr>
        <b/>
        <sz val="11"/>
        <color rgb="FF82C828"/>
        <rFont val="Calibri"/>
        <family val="2"/>
        <scheme val="minor"/>
      </rPr>
      <t xml:space="preserve"> flex plus future</t>
    </r>
  </si>
  <si>
    <t>ATBM Feb 22</t>
  </si>
  <si>
    <t>((Börsenpreis* x 1,1) + 9,75) / 10</t>
  </si>
  <si>
    <t>((Börsenpreis* x 1,1) + 14,75) / 10</t>
  </si>
  <si>
    <t>(Börsenpreis* + 4,75) / 10</t>
  </si>
  <si>
    <t>(Börsenpreis* + 9,75) / 10</t>
  </si>
  <si>
    <t>ATBM Mrz 22</t>
  </si>
  <si>
    <t>ATBM Apr 22</t>
  </si>
  <si>
    <t>ATBM Mai 22</t>
  </si>
  <si>
    <t>ATBM Jun 22</t>
  </si>
  <si>
    <t>ATBM Jul 22</t>
  </si>
  <si>
    <t>ATBM Aug 22</t>
  </si>
  <si>
    <t>ATBM Sep 22</t>
  </si>
  <si>
    <t>ATBM Okt 22</t>
  </si>
  <si>
    <t>ATBM Nov 22</t>
  </si>
  <si>
    <t>ATBM Dez 22</t>
  </si>
  <si>
    <t>ATBM Feb 23</t>
  </si>
  <si>
    <t>ATBM Mrz 23</t>
  </si>
  <si>
    <t>ATBM Apr 23</t>
  </si>
  <si>
    <t>ATBM Mai 23</t>
  </si>
  <si>
    <t>ATBM Jun 23</t>
  </si>
  <si>
    <t>ATBM Jul 23</t>
  </si>
  <si>
    <t>ATBM Aug 23</t>
  </si>
  <si>
    <t>ATBM Okt 23</t>
  </si>
  <si>
    <t>ATBM Nov 23</t>
  </si>
  <si>
    <t>ATBM Dez 23</t>
  </si>
  <si>
    <t/>
  </si>
  <si>
    <t>ATBM Feb 24</t>
  </si>
  <si>
    <t>ATBM Mrz 24</t>
  </si>
  <si>
    <t>ATBM Apr 24</t>
  </si>
  <si>
    <t>ATBM Mai 24</t>
  </si>
  <si>
    <t>ATBM Jun 24</t>
  </si>
  <si>
    <t>ATBM Jul 24</t>
  </si>
  <si>
    <t>ATBM Aug 24</t>
  </si>
  <si>
    <t>ATBM Sep 24</t>
  </si>
  <si>
    <t>ATBM Okt 24</t>
  </si>
  <si>
    <t>ATBM Nov 24</t>
  </si>
  <si>
    <t>ATBM Dez 24</t>
  </si>
  <si>
    <t>ATBM Feb 25</t>
  </si>
  <si>
    <t>Berechnungsdetails im Preisblatt (Seite 5)</t>
  </si>
  <si>
    <t>ATBM Mrz 25</t>
  </si>
  <si>
    <t>ATBM Apr 25</t>
  </si>
  <si>
    <t>ATBM Mai 25</t>
  </si>
  <si>
    <t>ATBM Jun 25</t>
  </si>
  <si>
    <t>ATBM Jul 25</t>
  </si>
  <si>
    <t>ATBM Aug 25</t>
  </si>
  <si>
    <t>ATBM Sep 25</t>
  </si>
  <si>
    <t>ATBM Okt 25</t>
  </si>
  <si>
    <t>ATBM Nov 25</t>
  </si>
  <si>
    <t>ATBM Dez 25</t>
  </si>
  <si>
    <r>
      <t xml:space="preserve">Datengrundlage  - strom </t>
    </r>
    <r>
      <rPr>
        <b/>
        <sz val="11"/>
        <rFont val="Calibri"/>
        <family val="2"/>
        <scheme val="minor"/>
      </rPr>
      <t>flex</t>
    </r>
  </si>
  <si>
    <r>
      <t xml:space="preserve">Energiepreis - strom </t>
    </r>
    <r>
      <rPr>
        <b/>
        <sz val="11"/>
        <rFont val="Calibri"/>
        <family val="2"/>
        <scheme val="minor"/>
      </rPr>
      <t>flex</t>
    </r>
  </si>
  <si>
    <r>
      <t xml:space="preserve">Energiepreis - gas </t>
    </r>
    <r>
      <rPr>
        <b/>
        <sz val="11"/>
        <rFont val="Calibri"/>
        <family val="2"/>
        <scheme val="minor"/>
      </rPr>
      <t>flex</t>
    </r>
  </si>
  <si>
    <r>
      <t xml:space="preserve">Berechnungsformel - strom </t>
    </r>
    <r>
      <rPr>
        <b/>
        <sz val="11"/>
        <rFont val="Calibri"/>
        <family val="2"/>
        <scheme val="minor"/>
      </rPr>
      <t>flex</t>
    </r>
  </si>
  <si>
    <r>
      <t xml:space="preserve">Berechnungsformel - gas </t>
    </r>
    <r>
      <rPr>
        <b/>
        <sz val="11"/>
        <rFont val="Calibri"/>
        <family val="2"/>
        <scheme val="minor"/>
      </rPr>
      <t>flex</t>
    </r>
  </si>
  <si>
    <r>
      <t xml:space="preserve">Datengrundlage  - gas </t>
    </r>
    <r>
      <rPr>
        <b/>
        <sz val="11"/>
        <rFont val="Calibri"/>
        <family val="2"/>
        <scheme val="minor"/>
      </rPr>
      <t>flex</t>
    </r>
  </si>
  <si>
    <t>CEGH VTP Jan 26</t>
  </si>
  <si>
    <t>ATBM Feb 26</t>
  </si>
  <si>
    <t>CEGH VTP Mar 26</t>
  </si>
  <si>
    <t>ATBM Mrz 26</t>
  </si>
  <si>
    <t>CEGH VTP Apr 26</t>
  </si>
  <si>
    <t>ATBM Apr 26</t>
  </si>
  <si>
    <t>CEGH VTP Mai 26</t>
  </si>
  <si>
    <t>ATBM Mai 26</t>
  </si>
  <si>
    <t>CEGH VTP Jun 26</t>
  </si>
  <si>
    <t>ATBM Jun 26</t>
  </si>
  <si>
    <t>mit 20% USt.</t>
  </si>
  <si>
    <t>ohne USt.</t>
  </si>
  <si>
    <t>Arbeitspreis in Cent/kWh</t>
  </si>
  <si>
    <r>
      <t xml:space="preserve">Arbeitspreise - strom </t>
    </r>
    <r>
      <rPr>
        <b/>
        <sz val="11"/>
        <rFont val="Calibri"/>
        <family val="2"/>
        <scheme val="minor"/>
      </rPr>
      <t>flex</t>
    </r>
  </si>
  <si>
    <r>
      <t xml:space="preserve">Arbeitspreise - gas </t>
    </r>
    <r>
      <rPr>
        <b/>
        <sz val="11"/>
        <rFont val="Calibri"/>
        <family val="2"/>
        <scheme val="minor"/>
      </rPr>
      <t>flex</t>
    </r>
  </si>
  <si>
    <t>CEGH VTP Jul 26</t>
  </si>
  <si>
    <t>ATBM Jul 26</t>
  </si>
  <si>
    <t>ATBM Aug 26</t>
  </si>
  <si>
    <t>CEGH VTP Aug 26</t>
  </si>
  <si>
    <t>CEGH VTP Aug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</si>
</sst>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82C44E"/>
      <name val="Calibri"/>
      <family val="2"/>
      <scheme val="minor"/>
    </font>
    <font>
      <b/>
      <sz val="11"/>
      <color rgb="FF82C44E"/>
      <name val="Calibri"/>
      <family val="2"/>
      <scheme val="minor"/>
    </font>
    <font>
      <sz val="11"/>
      <name val="Calibri"/>
      <family val="2"/>
      <scheme val="minor"/>
    </font>
    <font>
      <sz val="11"/>
      <color rgb="FF82C828"/>
      <name val="Calibri"/>
      <family val="2"/>
      <scheme val="minor"/>
    </font>
    <font>
      <b/>
      <sz val="11"/>
      <color rgb="FF82C828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20" fillId="0" borderId="0"/>
  </cellStyleXfs>
  <cellXfs count="113">
    <xf numFmtId="0" fontId="0" fillId="0" borderId="0" xfId="0"/>
    <xf numFmtId="0" fontId="0" fillId="2" borderId="0" xfId="0" applyFill="1"/>
    <xf numFmtId="0" fontId="0" fillId="2" borderId="0" xfId="0" applyFill="1" applyProtection="1">
      <protection locked="0"/>
    </xf>
    <xf numFmtId="14" fontId="5" fillId="2" borderId="0" xfId="1" applyNumberFormat="1" applyFill="1" applyAlignment="1" applyProtection="1">
      <alignment horizontal="center"/>
      <protection locked="0"/>
    </xf>
    <xf numFmtId="14" fontId="0" fillId="2" borderId="0" xfId="0" applyNumberFormat="1" applyFill="1" applyProtection="1"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14" fontId="4" fillId="2" borderId="4" xfId="0" applyNumberFormat="1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 vertical="center"/>
    </xf>
    <xf numFmtId="0" fontId="1" fillId="2" borderId="10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" fontId="0" fillId="2" borderId="1" xfId="0" applyNumberFormat="1" applyFill="1" applyBorder="1" applyAlignment="1">
      <alignment horizontal="center" vertical="center"/>
    </xf>
    <xf numFmtId="4" fontId="0" fillId="2" borderId="0" xfId="0" applyNumberFormat="1" applyFill="1"/>
    <xf numFmtId="0" fontId="0" fillId="2" borderId="9" xfId="0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4" fillId="2" borderId="9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0" fontId="0" fillId="2" borderId="10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0" borderId="2" xfId="0" applyFont="1" applyBorder="1" applyProtection="1">
      <protection locked="0"/>
    </xf>
    <xf numFmtId="14" fontId="3" fillId="0" borderId="2" xfId="0" applyNumberFormat="1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right"/>
      <protection locked="0"/>
    </xf>
    <xf numFmtId="0" fontId="3" fillId="0" borderId="1" xfId="0" applyFont="1" applyBorder="1" applyProtection="1">
      <protection locked="0"/>
    </xf>
    <xf numFmtId="14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2" borderId="0" xfId="0" applyFont="1" applyFill="1" applyAlignment="1">
      <alignment horizontal="right"/>
    </xf>
    <xf numFmtId="0" fontId="4" fillId="0" borderId="3" xfId="0" applyFont="1" applyBorder="1" applyAlignment="1" applyProtection="1">
      <alignment horizontal="center"/>
      <protection locked="0"/>
    </xf>
    <xf numFmtId="14" fontId="4" fillId="0" borderId="4" xfId="0" applyNumberFormat="1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14" fontId="4" fillId="0" borderId="3" xfId="0" applyNumberFormat="1" applyFont="1" applyBorder="1" applyAlignment="1" applyProtection="1">
      <alignment horizontal="center"/>
      <protection locked="0"/>
    </xf>
    <xf numFmtId="0" fontId="5" fillId="2" borderId="0" xfId="1" applyFill="1"/>
    <xf numFmtId="164" fontId="3" fillId="2" borderId="2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9" fillId="2" borderId="1" xfId="0" applyFont="1" applyFill="1" applyBorder="1"/>
    <xf numFmtId="0" fontId="10" fillId="2" borderId="1" xfId="0" applyFont="1" applyFill="1" applyBorder="1"/>
    <xf numFmtId="4" fontId="0" fillId="0" borderId="1" xfId="0" applyNumberFormat="1" applyBorder="1" applyAlignment="1">
      <alignment horizontal="center" vertical="center"/>
    </xf>
    <xf numFmtId="164" fontId="3" fillId="0" borderId="2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4" fontId="0" fillId="2" borderId="0" xfId="0" applyNumberFormat="1" applyFill="1"/>
    <xf numFmtId="164" fontId="0" fillId="2" borderId="0" xfId="0" applyNumberFormat="1" applyFill="1"/>
    <xf numFmtId="0" fontId="12" fillId="2" borderId="0" xfId="0" applyFont="1" applyFill="1"/>
    <xf numFmtId="0" fontId="13" fillId="0" borderId="1" xfId="0" applyFont="1" applyBorder="1" applyProtection="1">
      <protection locked="0"/>
    </xf>
    <xf numFmtId="14" fontId="13" fillId="0" borderId="1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right"/>
      <protection locked="0"/>
    </xf>
    <xf numFmtId="0" fontId="14" fillId="2" borderId="10" xfId="0" applyFont="1" applyFill="1" applyBorder="1" applyProtection="1">
      <protection locked="0"/>
    </xf>
    <xf numFmtId="2" fontId="14" fillId="2" borderId="6" xfId="0" applyNumberFormat="1" applyFont="1" applyFill="1" applyBorder="1" applyProtection="1">
      <protection locked="0"/>
    </xf>
    <xf numFmtId="2" fontId="14" fillId="2" borderId="8" xfId="0" applyNumberFormat="1" applyFont="1" applyFill="1" applyBorder="1" applyProtection="1">
      <protection locked="0"/>
    </xf>
    <xf numFmtId="0" fontId="8" fillId="2" borderId="10" xfId="0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2" fontId="8" fillId="2" borderId="8" xfId="0" applyNumberFormat="1" applyFont="1" applyFill="1" applyBorder="1" applyProtection="1">
      <protection locked="0"/>
    </xf>
    <xf numFmtId="0" fontId="8" fillId="2" borderId="0" xfId="0" applyFont="1" applyFill="1"/>
    <xf numFmtId="0" fontId="15" fillId="0" borderId="3" xfId="0" applyFont="1" applyBorder="1" applyAlignment="1" applyProtection="1">
      <alignment horizontal="center"/>
      <protection locked="0"/>
    </xf>
    <xf numFmtId="14" fontId="15" fillId="0" borderId="4" xfId="0" applyNumberFormat="1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14" fontId="18" fillId="0" borderId="1" xfId="0" applyNumberFormat="1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right"/>
      <protection locked="0"/>
    </xf>
    <xf numFmtId="0" fontId="8" fillId="2" borderId="0" xfId="0" applyFont="1" applyFill="1" applyProtection="1">
      <protection locked="0"/>
    </xf>
    <xf numFmtId="14" fontId="17" fillId="2" borderId="0" xfId="1" applyNumberFormat="1" applyFont="1" applyFill="1" applyAlignment="1" applyProtection="1">
      <alignment horizontal="center"/>
      <protection locked="0"/>
    </xf>
    <xf numFmtId="14" fontId="8" fillId="2" borderId="0" xfId="0" applyNumberFormat="1" applyFont="1" applyFill="1" applyProtection="1">
      <protection locked="0"/>
    </xf>
    <xf numFmtId="0" fontId="15" fillId="2" borderId="3" xfId="0" applyFont="1" applyFill="1" applyBorder="1" applyAlignment="1" applyProtection="1">
      <alignment horizontal="center"/>
      <protection locked="0"/>
    </xf>
    <xf numFmtId="14" fontId="15" fillId="2" borderId="4" xfId="0" applyNumberFormat="1" applyFont="1" applyFill="1" applyBorder="1" applyAlignment="1" applyProtection="1">
      <alignment horizontal="center"/>
      <protection locked="0"/>
    </xf>
    <xf numFmtId="0" fontId="15" fillId="2" borderId="5" xfId="0" applyFont="1" applyFill="1" applyBorder="1" applyAlignment="1" applyProtection="1">
      <alignment horizontal="center"/>
      <protection locked="0"/>
    </xf>
    <xf numFmtId="164" fontId="18" fillId="2" borderId="2" xfId="0" applyNumberFormat="1" applyFont="1" applyFill="1" applyBorder="1" applyAlignment="1" applyProtection="1">
      <alignment horizontal="center"/>
      <protection locked="0"/>
    </xf>
    <xf numFmtId="14" fontId="15" fillId="0" borderId="3" xfId="0" applyNumberFormat="1" applyFont="1" applyBorder="1" applyAlignment="1" applyProtection="1">
      <alignment horizontal="center"/>
      <protection locked="0"/>
    </xf>
    <xf numFmtId="0" fontId="18" fillId="0" borderId="2" xfId="0" applyFont="1" applyBorder="1" applyProtection="1">
      <protection locked="0"/>
    </xf>
    <xf numFmtId="14" fontId="18" fillId="0" borderId="2" xfId="0" applyNumberFormat="1" applyFont="1" applyBorder="1" applyAlignment="1" applyProtection="1">
      <alignment horizontal="center"/>
      <protection locked="0"/>
    </xf>
    <xf numFmtId="0" fontId="18" fillId="0" borderId="2" xfId="0" applyFont="1" applyBorder="1" applyAlignment="1" applyProtection="1">
      <alignment horizontal="right"/>
      <protection locked="0"/>
    </xf>
    <xf numFmtId="0" fontId="18" fillId="0" borderId="1" xfId="0" applyFont="1" applyBorder="1" applyProtection="1">
      <protection locked="0"/>
    </xf>
    <xf numFmtId="164" fontId="18" fillId="0" borderId="1" xfId="0" applyNumberFormat="1" applyFont="1" applyBorder="1" applyAlignment="1" applyProtection="1">
      <alignment horizontal="right"/>
      <protection locked="0"/>
    </xf>
    <xf numFmtId="2" fontId="18" fillId="0" borderId="1" xfId="0" applyNumberFormat="1" applyFont="1" applyBorder="1" applyAlignment="1" applyProtection="1">
      <alignment horizontal="right"/>
      <protection locked="0"/>
    </xf>
    <xf numFmtId="164" fontId="14" fillId="2" borderId="6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14" fontId="2" fillId="2" borderId="9" xfId="0" applyNumberFormat="1" applyFont="1" applyFill="1" applyBorder="1" applyAlignment="1" applyProtection="1">
      <alignment horizontal="center"/>
      <protection locked="0"/>
    </xf>
    <xf numFmtId="14" fontId="2" fillId="2" borderId="19" xfId="0" applyNumberFormat="1" applyFont="1" applyFill="1" applyBorder="1" applyAlignment="1" applyProtection="1">
      <alignment horizontal="center"/>
      <protection locked="0"/>
    </xf>
    <xf numFmtId="14" fontId="2" fillId="2" borderId="20" xfId="0" applyNumberFormat="1" applyFont="1" applyFill="1" applyBorder="1" applyAlignment="1" applyProtection="1">
      <alignment horizontal="center"/>
      <protection locked="0"/>
    </xf>
    <xf numFmtId="14" fontId="5" fillId="2" borderId="1" xfId="1" applyNumberFormat="1" applyFill="1" applyBorder="1" applyAlignment="1" applyProtection="1">
      <alignment horizontal="center"/>
    </xf>
    <xf numFmtId="14" fontId="5" fillId="2" borderId="21" xfId="1" applyNumberFormat="1" applyFill="1" applyBorder="1" applyAlignment="1" applyProtection="1">
      <alignment horizontal="center"/>
    </xf>
    <xf numFmtId="14" fontId="5" fillId="2" borderId="22" xfId="1" applyNumberFormat="1" applyFill="1" applyBorder="1" applyAlignment="1" applyProtection="1">
      <alignment horizontal="center"/>
    </xf>
    <xf numFmtId="0" fontId="16" fillId="2" borderId="17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21" xfId="0" applyNumberFormat="1" applyFont="1" applyFill="1" applyBorder="1" applyAlignment="1" applyProtection="1">
      <alignment horizontal="center"/>
      <protection locked="0"/>
    </xf>
    <xf numFmtId="14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1" fillId="0" borderId="0" xfId="0" applyFont="1" applyAlignment="1">
      <alignment horizontal="center"/>
    </xf>
  </cellXfs>
  <cellStyles count="3">
    <cellStyle name="Link" xfId="1" builtinId="8"/>
    <cellStyle name="Normal_Sheet1" xfId="2" xr:uid="{A3EF22A2-DD56-49B5-8686-92AF269A57A7}"/>
    <cellStyle name="Standard" xfId="0" builtinId="0"/>
  </cellStyles>
  <dxfs count="0"/>
  <tableStyles count="0" defaultTableStyle="TableStyleMedium2" defaultPivotStyle="PivotStyleLight16"/>
  <colors>
    <mruColors>
      <color rgb="FF82C828"/>
      <color rgb="FF82C4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627305</xdr:colOff>
      <xdr:row>5</xdr:row>
      <xdr:rowOff>130261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F098E2B-ABDC-4C73-B182-455D52295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2746" cy="75779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96752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2E38B51-8865-45A0-99DC-257329C0A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5735" cy="7130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682F301-CB28-422F-BA02-C20B283EE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A6DF25E-A116-49E6-9F26-BBCE7B0C7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0A004ED-0560-455F-B835-741D87A30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50B80B-BAD6-4F0A-94C6-F7B53A0C4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CB1882E-8672-44BE-AC85-ADDA1D036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284" y="318621"/>
          <a:ext cx="3046731" cy="7362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3332B44-44EB-4603-ADDC-E3F33756B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35169" y="329827"/>
          <a:ext cx="2979720" cy="68386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8B36D3E-BEF7-4064-BF4D-E98F6F758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284" y="318621"/>
          <a:ext cx="3046731" cy="7362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CD9F133-DAF2-4977-B7D9-A369AD1C4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35169" y="329827"/>
          <a:ext cx="2979720" cy="68386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30C68DD-EF4C-4271-9A44-AB117EE75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284" y="318621"/>
          <a:ext cx="3046731" cy="7362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B641B32-462B-4D46-B9DA-0921961F0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35169" y="329827"/>
          <a:ext cx="2979720" cy="68386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929A48D-8AF0-4B8C-8CAC-C1DE10AAD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284" y="318621"/>
          <a:ext cx="3046731" cy="7362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9F63362-72D9-41C4-86F1-064AA1E58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35169" y="329827"/>
          <a:ext cx="2979720" cy="68386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F958A79-1C86-49BA-9FE5-07738BE46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109" y="315446"/>
          <a:ext cx="3043556" cy="7235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8286FCC-B6B7-4BA5-A43E-2F25A1849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25644" y="323477"/>
          <a:ext cx="2973370" cy="67434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5B6AE1B-08A7-4E72-B2CB-59CA9483B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284" y="318621"/>
          <a:ext cx="3046731" cy="7362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E928F84-1483-4EF6-BD0B-5FCF8BD62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35169" y="329827"/>
          <a:ext cx="2979720" cy="68386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B6CBCCB-4695-461B-8B42-46E7D3769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229FAFC-4505-473F-833D-CD2CAD20E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5C52788-C34B-44CD-90EF-A35BE3761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1773753-2AC5-4B3B-9A31-F58FBEB88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627305</xdr:colOff>
      <xdr:row>5</xdr:row>
      <xdr:rowOff>130261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B63F4D5-A2FF-477E-A69E-DFDBF71F4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311636"/>
          <a:ext cx="2994661" cy="72731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96752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CD46920-6008-40BB-8321-790779FB4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6584" y="324747"/>
          <a:ext cx="2929555" cy="67307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627305</xdr:colOff>
      <xdr:row>5</xdr:row>
      <xdr:rowOff>130261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5232F55-E026-40D7-9DAA-21005ED64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2746" cy="75779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96752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5DEC3B0-00A2-440F-864B-15148C051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5735" cy="71307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317351"/>
          <a:ext cx="2994661" cy="73112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8489" y="328557"/>
          <a:ext cx="2927650" cy="67878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317351"/>
          <a:ext cx="2994661" cy="73112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8489" y="328557"/>
          <a:ext cx="2927650" cy="67878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627305</xdr:colOff>
      <xdr:row>5</xdr:row>
      <xdr:rowOff>130261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FFA0406-F4A6-44EE-9658-E4A441B46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317351"/>
          <a:ext cx="2990851" cy="72731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96752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E518A9F-3220-4053-8D35-F112DA1E3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8489" y="328557"/>
          <a:ext cx="2923840" cy="68259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627305</xdr:colOff>
      <xdr:row>5</xdr:row>
      <xdr:rowOff>130261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EE0AC8A-8D4F-4FF0-B66A-3E248425C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311636"/>
          <a:ext cx="2994661" cy="72731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96752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8064968-AE58-4C26-8F09-DA6F333CA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6584" y="324747"/>
          <a:ext cx="2929555" cy="67307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311636"/>
          <a:ext cx="3000376" cy="71969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6584" y="324747"/>
          <a:ext cx="2929555" cy="667355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638735</xdr:colOff>
      <xdr:row>5</xdr:row>
      <xdr:rowOff>124546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24176" cy="752075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85322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5735" cy="701645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638735</xdr:colOff>
      <xdr:row>5</xdr:row>
      <xdr:rowOff>124546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24176" cy="752075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85322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5735" cy="701645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638735</xdr:colOff>
      <xdr:row>5</xdr:row>
      <xdr:rowOff>124546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24176" cy="752075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85322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5735" cy="701645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143996</xdr:rowOff>
    </xdr:from>
    <xdr:to>
      <xdr:col>3</xdr:col>
      <xdr:colOff>638735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34496"/>
          <a:ext cx="2924176" cy="752075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85322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5735" cy="701645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638735</xdr:colOff>
      <xdr:row>5</xdr:row>
      <xdr:rowOff>124546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24176" cy="752075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85322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5735" cy="7016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627305</xdr:colOff>
      <xdr:row>5</xdr:row>
      <xdr:rowOff>130261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23944C7-5797-4D53-92DD-AEBDC8198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854" y="317351"/>
          <a:ext cx="2994661" cy="73112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627529</xdr:colOff>
      <xdr:row>5</xdr:row>
      <xdr:rowOff>96752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86C5EC3-0D45-464A-9923-5E724655A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28489" y="328557"/>
          <a:ext cx="2927650" cy="67878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93B1F07-2337-4007-AF93-5FD3E71F6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220DA0C-B3B3-422D-8957-93557D1E9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8A0408D-5078-4F23-B513-1F0025ED5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E9A4DC7-C89E-4D42-9A8E-B89F32B5E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448234</xdr:colOff>
      <xdr:row>1</xdr:row>
      <xdr:rowOff>134471</xdr:rowOff>
    </xdr:from>
    <xdr:to>
      <xdr:col>3</xdr:col>
      <xdr:colOff>631115</xdr:colOff>
      <xdr:row>5</xdr:row>
      <xdr:rowOff>134071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4FA47DC-F660-4465-96A8-448F40312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234" y="324971"/>
          <a:ext cx="2916556" cy="761600"/>
        </a:xfrm>
        <a:prstGeom prst="rect">
          <a:avLst/>
        </a:prstGeom>
      </xdr:spPr>
    </xdr:pic>
    <xdr:clientData/>
  </xdr:twoCellAnchor>
  <xdr:twoCellAnchor editAs="oneCell">
    <xdr:from>
      <xdr:col>6</xdr:col>
      <xdr:colOff>515469</xdr:colOff>
      <xdr:row>1</xdr:row>
      <xdr:rowOff>145677</xdr:rowOff>
    </xdr:from>
    <xdr:to>
      <xdr:col>8</xdr:col>
      <xdr:colOff>631339</xdr:colOff>
      <xdr:row>5</xdr:row>
      <xdr:rowOff>92942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B28B235-1588-4B0C-9138-DBBE74EA6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97044" y="336177"/>
          <a:ext cx="2849545" cy="7092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ntinha\AppData\Local\Microsoft\Windows\INetCache\Content.Outlook\1F9SXE6X\GGE_Flex_Preisberechnung_SCHED_202306210804_ltSoZ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theus Export"/>
      <sheetName val="Flex"/>
      <sheetName val="Tabelle2"/>
    </sheetNames>
    <sheetDataSet>
      <sheetData sheetId="0"/>
      <sheetData sheetId="1"/>
      <sheetData sheetId="2">
        <row r="1">
          <cell r="A1">
            <v>45068</v>
          </cell>
          <cell r="B1">
            <v>32.615000000000002</v>
          </cell>
        </row>
        <row r="2">
          <cell r="A2">
            <v>45069</v>
          </cell>
          <cell r="B2">
            <v>32.082999999999998</v>
          </cell>
        </row>
        <row r="3">
          <cell r="A3">
            <v>45070</v>
          </cell>
          <cell r="B3">
            <v>30.675000000000001</v>
          </cell>
        </row>
        <row r="4">
          <cell r="A4">
            <v>45071</v>
          </cell>
          <cell r="B4">
            <v>28.206</v>
          </cell>
        </row>
        <row r="5">
          <cell r="A5">
            <v>45072</v>
          </cell>
          <cell r="B5">
            <v>26.984999999999999</v>
          </cell>
        </row>
        <row r="6">
          <cell r="A6">
            <v>45075</v>
          </cell>
          <cell r="B6">
            <v>27.152000000000001</v>
          </cell>
        </row>
        <row r="7">
          <cell r="A7">
            <v>45076</v>
          </cell>
          <cell r="B7">
            <v>27.420999999999999</v>
          </cell>
        </row>
        <row r="8">
          <cell r="A8">
            <v>45077</v>
          </cell>
          <cell r="B8">
            <v>28.350000000000005</v>
          </cell>
        </row>
        <row r="9">
          <cell r="A9">
            <v>45078</v>
          </cell>
          <cell r="B9">
            <v>24.541</v>
          </cell>
        </row>
        <row r="10">
          <cell r="A10">
            <v>45079</v>
          </cell>
          <cell r="B10">
            <v>24.849</v>
          </cell>
        </row>
        <row r="11">
          <cell r="A11">
            <v>45082</v>
          </cell>
          <cell r="B11">
            <v>29.971</v>
          </cell>
        </row>
        <row r="12">
          <cell r="A12">
            <v>45083</v>
          </cell>
          <cell r="B12">
            <v>26.416</v>
          </cell>
        </row>
        <row r="13">
          <cell r="A13">
            <v>45084</v>
          </cell>
          <cell r="B13">
            <v>27.82</v>
          </cell>
        </row>
        <row r="14">
          <cell r="A14">
            <v>45085</v>
          </cell>
          <cell r="B14">
            <v>28.57</v>
          </cell>
        </row>
        <row r="15">
          <cell r="A15">
            <v>45086</v>
          </cell>
          <cell r="B15">
            <v>33.627000000000002</v>
          </cell>
        </row>
        <row r="16">
          <cell r="A16">
            <v>45089</v>
          </cell>
          <cell r="B16">
            <v>32.655000000000001</v>
          </cell>
        </row>
        <row r="17">
          <cell r="A17">
            <v>45090</v>
          </cell>
          <cell r="B17">
            <v>37.603000000000002</v>
          </cell>
        </row>
        <row r="18">
          <cell r="A18">
            <v>45091</v>
          </cell>
          <cell r="B18">
            <v>39.969000000000001</v>
          </cell>
        </row>
        <row r="19">
          <cell r="A19">
            <v>45092</v>
          </cell>
          <cell r="B19">
            <v>42.598999999999997</v>
          </cell>
        </row>
        <row r="20">
          <cell r="A20">
            <v>45093</v>
          </cell>
          <cell r="B20">
            <v>36.739000000000004</v>
          </cell>
        </row>
        <row r="21">
          <cell r="A21">
            <v>45096</v>
          </cell>
          <cell r="B21">
            <v>36.497</v>
          </cell>
        </row>
        <row r="22">
          <cell r="A22">
            <v>45097</v>
          </cell>
          <cell r="B22">
            <v>40.643999999999998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22.pdf" TargetMode="External"/><Relationship Id="rId2" Type="http://schemas.openxmlformats.org/officeDocument/2006/relationships/hyperlink" Target="https://www.gogreenenergy.at/download/Preisblatt_Strom_flex22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0.xm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http://www.cegh.at/gas-futures-market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1.xm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http://www.cegh.at/gas-futures-market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2.xm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http://www.cegh.at/gas-futures-market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3.xm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://www.cegh.at/gas-futures-market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4.xml"/><Relationship Id="rId5" Type="http://schemas.openxmlformats.org/officeDocument/2006/relationships/printerSettings" Target="../printerSettings/printerSettings14.bin"/><Relationship Id="rId4" Type="http://schemas.openxmlformats.org/officeDocument/2006/relationships/hyperlink" Target="http://www.cegh.at/gas-futures-market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5.xml"/><Relationship Id="rId5" Type="http://schemas.openxmlformats.org/officeDocument/2006/relationships/printerSettings" Target="../printerSettings/printerSettings15.bin"/><Relationship Id="rId4" Type="http://schemas.openxmlformats.org/officeDocument/2006/relationships/hyperlink" Target="http://www.cegh.at/gas-futures-market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6.xml"/><Relationship Id="rId5" Type="http://schemas.openxmlformats.org/officeDocument/2006/relationships/printerSettings" Target="../printerSettings/printerSettings16.bin"/><Relationship Id="rId4" Type="http://schemas.openxmlformats.org/officeDocument/2006/relationships/hyperlink" Target="http://www.cegh.at/gas-futures-market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7.xml"/><Relationship Id="rId5" Type="http://schemas.openxmlformats.org/officeDocument/2006/relationships/printerSettings" Target="../printerSettings/printerSettings17.bin"/><Relationship Id="rId4" Type="http://schemas.openxmlformats.org/officeDocument/2006/relationships/hyperlink" Target="http://www.cegh.at/gas-futures-market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8.xml"/><Relationship Id="rId5" Type="http://schemas.openxmlformats.org/officeDocument/2006/relationships/printerSettings" Target="../printerSettings/printerSettings18.bin"/><Relationship Id="rId4" Type="http://schemas.openxmlformats.org/officeDocument/2006/relationships/hyperlink" Target="http://www.cegh.at/gas-futures-market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19.xml"/><Relationship Id="rId5" Type="http://schemas.openxmlformats.org/officeDocument/2006/relationships/printerSettings" Target="../printerSettings/printerSettings19.bin"/><Relationship Id="rId4" Type="http://schemas.openxmlformats.org/officeDocument/2006/relationships/hyperlink" Target="http://www.cegh.at/gas-futures-mark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22.pdf" TargetMode="External"/><Relationship Id="rId2" Type="http://schemas.openxmlformats.org/officeDocument/2006/relationships/hyperlink" Target="https://www.gogreenenergy.at/download/Preisblatt_Strom_flex22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0.xml"/><Relationship Id="rId5" Type="http://schemas.openxmlformats.org/officeDocument/2006/relationships/printerSettings" Target="../printerSettings/printerSettings20.bin"/><Relationship Id="rId4" Type="http://schemas.openxmlformats.org/officeDocument/2006/relationships/hyperlink" Target="http://www.cegh.at/gas-futures-market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1.xml"/><Relationship Id="rId5" Type="http://schemas.openxmlformats.org/officeDocument/2006/relationships/printerSettings" Target="../printerSettings/printerSettings21.bin"/><Relationship Id="rId4" Type="http://schemas.openxmlformats.org/officeDocument/2006/relationships/hyperlink" Target="http://www.cegh.at/gas-futures-market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2.xml"/><Relationship Id="rId5" Type="http://schemas.openxmlformats.org/officeDocument/2006/relationships/printerSettings" Target="../printerSettings/printerSettings22.bin"/><Relationship Id="rId4" Type="http://schemas.openxmlformats.org/officeDocument/2006/relationships/hyperlink" Target="http://www.cegh.at/gas-futures-market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3.xml"/><Relationship Id="rId5" Type="http://schemas.openxmlformats.org/officeDocument/2006/relationships/printerSettings" Target="../printerSettings/printerSettings23.bin"/><Relationship Id="rId4" Type="http://schemas.openxmlformats.org/officeDocument/2006/relationships/hyperlink" Target="http://www.cegh.at/gas-futures-market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4.xml"/><Relationship Id="rId5" Type="http://schemas.openxmlformats.org/officeDocument/2006/relationships/printerSettings" Target="../printerSettings/printerSettings24.bin"/><Relationship Id="rId4" Type="http://schemas.openxmlformats.org/officeDocument/2006/relationships/hyperlink" Target="http://www.cegh.at/gas-futures-market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5.xml"/><Relationship Id="rId5" Type="http://schemas.openxmlformats.org/officeDocument/2006/relationships/printerSettings" Target="../printerSettings/printerSettings25.bin"/><Relationship Id="rId4" Type="http://schemas.openxmlformats.org/officeDocument/2006/relationships/hyperlink" Target="http://www.cegh.at/gas-futures-market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6.xml"/><Relationship Id="rId5" Type="http://schemas.openxmlformats.org/officeDocument/2006/relationships/printerSettings" Target="../printerSettings/printerSettings26.bin"/><Relationship Id="rId4" Type="http://schemas.openxmlformats.org/officeDocument/2006/relationships/hyperlink" Target="http://www.cegh.at/gas-futures-market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7.xml"/><Relationship Id="rId5" Type="http://schemas.openxmlformats.org/officeDocument/2006/relationships/printerSettings" Target="../printerSettings/printerSettings27.bin"/><Relationship Id="rId4" Type="http://schemas.openxmlformats.org/officeDocument/2006/relationships/hyperlink" Target="http://www.cegh.at/gas-futures-market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8.xml"/><Relationship Id="rId5" Type="http://schemas.openxmlformats.org/officeDocument/2006/relationships/printerSettings" Target="../printerSettings/printerSettings28.bin"/><Relationship Id="rId4" Type="http://schemas.openxmlformats.org/officeDocument/2006/relationships/hyperlink" Target="http://www.cegh.at/gas-futures-market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29.xml"/><Relationship Id="rId5" Type="http://schemas.openxmlformats.org/officeDocument/2006/relationships/printerSettings" Target="../printerSettings/printerSettings29.bin"/><Relationship Id="rId4" Type="http://schemas.openxmlformats.org/officeDocument/2006/relationships/hyperlink" Target="http://www.cegh.at/gas-futures-marke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_Gas_flex22.pdf" TargetMode="External"/><Relationship Id="rId2" Type="http://schemas.openxmlformats.org/officeDocument/2006/relationships/hyperlink" Target="https://www.gogreenenergy.at/download/Preisblatt_Strom_flex22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cegh.at/en/exchange-market/market-data/?product=monthly&amp;market=AT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0.xml"/><Relationship Id="rId5" Type="http://schemas.openxmlformats.org/officeDocument/2006/relationships/printerSettings" Target="../printerSettings/printerSettings30.bin"/><Relationship Id="rId4" Type="http://schemas.openxmlformats.org/officeDocument/2006/relationships/hyperlink" Target="http://www.cegh.at/gas-futures-market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1.xml"/><Relationship Id="rId5" Type="http://schemas.openxmlformats.org/officeDocument/2006/relationships/printerSettings" Target="../printerSettings/printerSettings31.bin"/><Relationship Id="rId4" Type="http://schemas.openxmlformats.org/officeDocument/2006/relationships/hyperlink" Target="http://www.cegh.at/gas-futures-market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2.xml"/><Relationship Id="rId5" Type="http://schemas.openxmlformats.org/officeDocument/2006/relationships/printerSettings" Target="../printerSettings/printerSettings32.bin"/><Relationship Id="rId4" Type="http://schemas.openxmlformats.org/officeDocument/2006/relationships/hyperlink" Target="http://www.cegh.at/gas-futures-market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3.xml"/><Relationship Id="rId5" Type="http://schemas.openxmlformats.org/officeDocument/2006/relationships/printerSettings" Target="../printerSettings/printerSettings33.bin"/><Relationship Id="rId4" Type="http://schemas.openxmlformats.org/officeDocument/2006/relationships/hyperlink" Target="http://www.cegh.at/gas-futures-market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4.xml"/><Relationship Id="rId5" Type="http://schemas.openxmlformats.org/officeDocument/2006/relationships/printerSettings" Target="../printerSettings/printerSettings34.bin"/><Relationship Id="rId4" Type="http://schemas.openxmlformats.org/officeDocument/2006/relationships/hyperlink" Target="http://www.cegh.at/gas-futures-market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5.xml"/><Relationship Id="rId5" Type="http://schemas.openxmlformats.org/officeDocument/2006/relationships/printerSettings" Target="../printerSettings/printerSettings35.bin"/><Relationship Id="rId4" Type="http://schemas.openxmlformats.org/officeDocument/2006/relationships/hyperlink" Target="http://www.cegh.at/gas-futures-market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6.xml"/><Relationship Id="rId5" Type="http://schemas.openxmlformats.org/officeDocument/2006/relationships/printerSettings" Target="../printerSettings/printerSettings36.bin"/><Relationship Id="rId4" Type="http://schemas.openxmlformats.org/officeDocument/2006/relationships/hyperlink" Target="http://www.cegh.at/gas-futures-market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7.xml"/><Relationship Id="rId5" Type="http://schemas.openxmlformats.org/officeDocument/2006/relationships/printerSettings" Target="../printerSettings/printerSettings37.bin"/><Relationship Id="rId4" Type="http://schemas.openxmlformats.org/officeDocument/2006/relationships/hyperlink" Target="http://www.cegh.at/gas-futures-market" TargetMode="Externa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8.xml"/><Relationship Id="rId5" Type="http://schemas.openxmlformats.org/officeDocument/2006/relationships/printerSettings" Target="../printerSettings/printerSettings38.bin"/><Relationship Id="rId4" Type="http://schemas.openxmlformats.org/officeDocument/2006/relationships/hyperlink" Target="http://www.cegh.at/gas-futures-market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39.xml"/><Relationship Id="rId5" Type="http://schemas.openxmlformats.org/officeDocument/2006/relationships/printerSettings" Target="../printerSettings/printerSettings39.bin"/><Relationship Id="rId4" Type="http://schemas.openxmlformats.org/officeDocument/2006/relationships/hyperlink" Target="http://www.cegh.at/gas-futures-marke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cegh.at/gas-futures-market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0.xml"/><Relationship Id="rId5" Type="http://schemas.openxmlformats.org/officeDocument/2006/relationships/printerSettings" Target="../printerSettings/printerSettings40.bin"/><Relationship Id="rId4" Type="http://schemas.openxmlformats.org/officeDocument/2006/relationships/hyperlink" Target="https://www.gogreenenergy.at/download/Preisblatt.pdf" TargetMode="Externa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1.xml"/><Relationship Id="rId5" Type="http://schemas.openxmlformats.org/officeDocument/2006/relationships/printerSettings" Target="../printerSettings/printerSettings41.bin"/><Relationship Id="rId4" Type="http://schemas.openxmlformats.org/officeDocument/2006/relationships/hyperlink" Target="https://www.gogreenenergy.at/download/Preisblatt.pdf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2.xml"/><Relationship Id="rId5" Type="http://schemas.openxmlformats.org/officeDocument/2006/relationships/printerSettings" Target="../printerSettings/printerSettings42.bin"/><Relationship Id="rId4" Type="http://schemas.openxmlformats.org/officeDocument/2006/relationships/hyperlink" Target="https://www.gogreenenergy.at/download/Preisblatt.pdf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3.xml"/><Relationship Id="rId5" Type="http://schemas.openxmlformats.org/officeDocument/2006/relationships/printerSettings" Target="../printerSettings/printerSettings43.bin"/><Relationship Id="rId4" Type="http://schemas.openxmlformats.org/officeDocument/2006/relationships/hyperlink" Target="https://www.gogreenenergy.at/download/Preisblatt.pdf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4.xml"/><Relationship Id="rId5" Type="http://schemas.openxmlformats.org/officeDocument/2006/relationships/printerSettings" Target="../printerSettings/printerSettings44.bin"/><Relationship Id="rId4" Type="http://schemas.openxmlformats.org/officeDocument/2006/relationships/hyperlink" Target="https://www.gogreenenergy.at/download/Preisblatt.pdf" TargetMode="Externa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5.xml"/><Relationship Id="rId5" Type="http://schemas.openxmlformats.org/officeDocument/2006/relationships/printerSettings" Target="../printerSettings/printerSettings45.bin"/><Relationship Id="rId4" Type="http://schemas.openxmlformats.org/officeDocument/2006/relationships/hyperlink" Target="https://www.gogreenenergy.at/download/Preisblatt.pdf" TargetMode="Externa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6.xml"/><Relationship Id="rId5" Type="http://schemas.openxmlformats.org/officeDocument/2006/relationships/printerSettings" Target="../printerSettings/printerSettings46.bin"/><Relationship Id="rId4" Type="http://schemas.openxmlformats.org/officeDocument/2006/relationships/hyperlink" Target="https://www.gogreenenergy.at/download/Preisblatt.pdf" TargetMode="Externa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7.xml"/><Relationship Id="rId5" Type="http://schemas.openxmlformats.org/officeDocument/2006/relationships/printerSettings" Target="../printerSettings/printerSettings47.bin"/><Relationship Id="rId4" Type="http://schemas.openxmlformats.org/officeDocument/2006/relationships/hyperlink" Target="https://www.gogreenenergy.at/download/Preisblatt.pdf" TargetMode="Externa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8.xml"/><Relationship Id="rId5" Type="http://schemas.openxmlformats.org/officeDocument/2006/relationships/printerSettings" Target="../printerSettings/printerSettings48.bin"/><Relationship Id="rId4" Type="http://schemas.openxmlformats.org/officeDocument/2006/relationships/hyperlink" Target="https://www.gogreenenergy.at/download/Preisblatt.pdf" TargetMode="Externa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49.xml"/><Relationship Id="rId5" Type="http://schemas.openxmlformats.org/officeDocument/2006/relationships/printerSettings" Target="../printerSettings/printerSettings49.bin"/><Relationship Id="rId4" Type="http://schemas.openxmlformats.org/officeDocument/2006/relationships/hyperlink" Target="https://www.gogreenenergy.at/download/Preisblatt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://www.cegh.at/gas-futures-market" TargetMode="Externa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50.xml"/><Relationship Id="rId5" Type="http://schemas.openxmlformats.org/officeDocument/2006/relationships/printerSettings" Target="../printerSettings/printerSettings50.bin"/><Relationship Id="rId4" Type="http://schemas.openxmlformats.org/officeDocument/2006/relationships/hyperlink" Target="https://www.gogreenenergy.at/download/Preisblatt.pdf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51.xml"/><Relationship Id="rId5" Type="http://schemas.openxmlformats.org/officeDocument/2006/relationships/printerSettings" Target="../printerSettings/printerSettings51.bin"/><Relationship Id="rId4" Type="http://schemas.openxmlformats.org/officeDocument/2006/relationships/hyperlink" Target="https://www.gogreenenergy.at/download/Preisblatt.pdf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52.xml"/><Relationship Id="rId5" Type="http://schemas.openxmlformats.org/officeDocument/2006/relationships/printerSettings" Target="../printerSettings/printerSettings52.bin"/><Relationship Id="rId4" Type="http://schemas.openxmlformats.org/officeDocument/2006/relationships/hyperlink" Target="https://www.gogreenenergy.at/download/Preisblatt.pdf" TargetMode="Externa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53.xml"/><Relationship Id="rId5" Type="http://schemas.openxmlformats.org/officeDocument/2006/relationships/printerSettings" Target="../printerSettings/printerSettings53.bin"/><Relationship Id="rId4" Type="http://schemas.openxmlformats.org/officeDocument/2006/relationships/hyperlink" Target="https://www.gogreenenergy.at/download/Preisblatt.pdf" TargetMode="Externa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54.xml"/><Relationship Id="rId5" Type="http://schemas.openxmlformats.org/officeDocument/2006/relationships/printerSettings" Target="../printerSettings/printerSettings54.bin"/><Relationship Id="rId4" Type="http://schemas.openxmlformats.org/officeDocument/2006/relationships/hyperlink" Target="https://www.gogreenenergy.at/download/Preisblatt.pdf" TargetMode="Externa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55.xml"/><Relationship Id="rId5" Type="http://schemas.openxmlformats.org/officeDocument/2006/relationships/printerSettings" Target="../printerSettings/printerSettings55.bin"/><Relationship Id="rId4" Type="http://schemas.openxmlformats.org/officeDocument/2006/relationships/hyperlink" Target="https://www.gogreenenergy.at/download/Preisblatt.pdf" TargetMode="Externa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://www.cegh.at/gas-futures-market" TargetMode="External"/><Relationship Id="rId6" Type="http://schemas.openxmlformats.org/officeDocument/2006/relationships/drawing" Target="../drawings/drawing56.xml"/><Relationship Id="rId5" Type="http://schemas.openxmlformats.org/officeDocument/2006/relationships/printerSettings" Target="../printerSettings/printerSettings56.bin"/><Relationship Id="rId4" Type="http://schemas.openxmlformats.org/officeDocument/2006/relationships/hyperlink" Target="https://www.eex.com/de/marktdaten/strom/futures" TargetMode="Externa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://www.cegh.at/gas-futures-market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57.xml"/><Relationship Id="rId5" Type="http://schemas.openxmlformats.org/officeDocument/2006/relationships/printerSettings" Target="../printerSettings/printerSettings57.bin"/><Relationship Id="rId4" Type="http://schemas.openxmlformats.org/officeDocument/2006/relationships/hyperlink" Target="https://www.gogreenenergy.at/download/Preisblatt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6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://www.cegh.at/gas-futures-market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://www.cegh.at/gas-futures-market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://www.cegh.at/gas-futures-market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greenenergy.at/download/Preisblatt.pdf" TargetMode="External"/><Relationship Id="rId2" Type="http://schemas.openxmlformats.org/officeDocument/2006/relationships/hyperlink" Target="https://www.gogreenenergy.at/download/Preisblatt.pdf" TargetMode="External"/><Relationship Id="rId1" Type="http://schemas.openxmlformats.org/officeDocument/2006/relationships/hyperlink" Target="https://www.eex.com/de/marktdaten/strom/futures" TargetMode="External"/><Relationship Id="rId6" Type="http://schemas.openxmlformats.org/officeDocument/2006/relationships/drawing" Target="../drawings/drawing9.xm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cegh.at/gas-futures-mar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21ED5-B61A-493B-9DA1-7C22AF333A9B}">
  <dimension ref="A1:J61"/>
  <sheetViews>
    <sheetView tabSelected="1" topLeftCell="A29" zoomScaleNormal="100" workbookViewId="0">
      <selection activeCell="H28" sqref="H28:I28"/>
    </sheetView>
  </sheetViews>
  <sheetFormatPr baseColWidth="10" defaultColWidth="11.42578125" defaultRowHeight="15" x14ac:dyDescent="0.25"/>
  <cols>
    <col min="1" max="1" width="5.7109375" style="46" customWidth="1"/>
    <col min="2" max="2" width="24.42578125" style="46" customWidth="1"/>
    <col min="3" max="4" width="16.5703125" style="46" customWidth="1"/>
    <col min="5" max="6" width="5.7109375" style="46" customWidth="1"/>
    <col min="7" max="7" width="24.42578125" style="46" customWidth="1"/>
    <col min="8" max="9" width="16.5703125" style="46" customWidth="1"/>
    <col min="10" max="10" width="5.7109375" style="1" customWidth="1"/>
    <col min="11" max="16384" width="11.42578125" style="1"/>
  </cols>
  <sheetData>
    <row r="1" spans="2:9" x14ac:dyDescent="0.25">
      <c r="B1" s="56"/>
      <c r="C1" s="56"/>
      <c r="D1" s="56"/>
      <c r="E1" s="56"/>
      <c r="F1" s="56"/>
      <c r="G1" s="56"/>
      <c r="H1" s="56"/>
      <c r="I1" s="56"/>
    </row>
    <row r="2" spans="2:9" x14ac:dyDescent="0.25">
      <c r="B2" s="56"/>
      <c r="C2" s="56"/>
      <c r="D2" s="56"/>
      <c r="E2" s="56"/>
      <c r="F2" s="56"/>
      <c r="G2" s="56"/>
      <c r="H2" s="56"/>
      <c r="I2" s="56"/>
    </row>
    <row r="3" spans="2:9" x14ac:dyDescent="0.25">
      <c r="B3" s="56"/>
      <c r="C3" s="56"/>
      <c r="D3" s="56"/>
      <c r="E3" s="56"/>
      <c r="F3" s="56"/>
      <c r="G3" s="56"/>
      <c r="H3" s="56"/>
      <c r="I3" s="56"/>
    </row>
    <row r="4" spans="2:9" x14ac:dyDescent="0.25">
      <c r="B4" s="56"/>
      <c r="C4" s="56"/>
      <c r="D4" s="56"/>
      <c r="E4" s="56"/>
      <c r="F4" s="56"/>
      <c r="G4" s="56"/>
      <c r="H4" s="56"/>
      <c r="I4" s="56"/>
    </row>
    <row r="5" spans="2:9" x14ac:dyDescent="0.25">
      <c r="B5" s="56"/>
      <c r="C5" s="56"/>
      <c r="D5" s="56"/>
      <c r="E5" s="56"/>
      <c r="F5" s="56"/>
      <c r="G5" s="56"/>
      <c r="H5" s="56"/>
      <c r="I5" s="56"/>
    </row>
    <row r="6" spans="2:9" ht="15.75" thickBot="1" x14ac:dyDescent="0.3">
      <c r="B6" s="56"/>
      <c r="C6" s="56"/>
      <c r="D6" s="56"/>
      <c r="E6" s="56"/>
      <c r="F6" s="56"/>
      <c r="G6" s="56"/>
      <c r="H6" s="56"/>
      <c r="I6" s="56"/>
    </row>
    <row r="7" spans="2:9" x14ac:dyDescent="0.25">
      <c r="B7" s="80" t="s">
        <v>119</v>
      </c>
      <c r="C7" s="81"/>
      <c r="D7" s="82"/>
      <c r="E7" s="1"/>
      <c r="F7" s="1"/>
      <c r="G7" s="80" t="s">
        <v>120</v>
      </c>
      <c r="H7" s="81"/>
      <c r="I7" s="82"/>
    </row>
    <row r="8" spans="2:9" ht="15.75" thickBot="1" x14ac:dyDescent="0.3">
      <c r="B8" s="83" t="str">
        <f ca="1">MID(CELL("dateiname",A1),FIND("]",CELL("dateiname",A1))+1,255)</f>
        <v>August 2026</v>
      </c>
      <c r="C8" s="84"/>
      <c r="D8" s="85"/>
      <c r="E8" s="1"/>
      <c r="F8" s="1"/>
      <c r="G8" s="83" t="str">
        <f ca="1">MID(CELL("dateiname",F1),FIND("]",CELL("dateiname",F1))+1,255)</f>
        <v>August 2026</v>
      </c>
      <c r="H8" s="84"/>
      <c r="I8" s="85"/>
    </row>
    <row r="9" spans="2:9" x14ac:dyDescent="0.25">
      <c r="B9" s="20" t="s">
        <v>118</v>
      </c>
      <c r="C9" s="21" t="s">
        <v>117</v>
      </c>
      <c r="D9" s="21" t="s">
        <v>116</v>
      </c>
      <c r="E9" s="1"/>
      <c r="F9" s="1"/>
      <c r="G9" s="14" t="s">
        <v>118</v>
      </c>
      <c r="H9" s="8" t="s">
        <v>117</v>
      </c>
      <c r="I9" s="8" t="s">
        <v>116</v>
      </c>
    </row>
    <row r="10" spans="2:9" x14ac:dyDescent="0.25">
      <c r="B10" s="15" t="s">
        <v>22</v>
      </c>
      <c r="C10" s="41">
        <f>ROUND(((($C$30-$C$31)*1.1)+9.75)/10,2)</f>
        <v>13.35</v>
      </c>
      <c r="D10" s="12">
        <f>C10*1.2</f>
        <v>16.02</v>
      </c>
      <c r="E10" s="13"/>
      <c r="F10" s="13"/>
      <c r="G10" s="15" t="s">
        <v>31</v>
      </c>
      <c r="H10" s="41">
        <f>ROUND((($H$30-$H$31)+4.75)/10,2)</f>
        <v>5.33</v>
      </c>
      <c r="I10" s="12">
        <f>H10*1.2</f>
        <v>6.3959999999999999</v>
      </c>
    </row>
    <row r="11" spans="2:9" x14ac:dyDescent="0.25">
      <c r="B11" s="16" t="s">
        <v>24</v>
      </c>
      <c r="C11" s="41">
        <f>ROUND(((($C$30-$C$31)*1.1)+9.75)/10,2)</f>
        <v>13.35</v>
      </c>
      <c r="D11" s="12">
        <f t="shared" ref="D11:D13" si="0">C11*1.2</f>
        <v>16.02</v>
      </c>
      <c r="E11" s="13"/>
      <c r="F11" s="13"/>
      <c r="G11" s="15" t="s">
        <v>30</v>
      </c>
      <c r="H11" s="41">
        <f>ROUND((($H$30-$H$31)+4.75)/10,2)</f>
        <v>5.33</v>
      </c>
      <c r="I11" s="12">
        <f t="shared" ref="I11:I13" si="1">H11*1.2</f>
        <v>6.3959999999999999</v>
      </c>
    </row>
    <row r="12" spans="2:9" x14ac:dyDescent="0.25">
      <c r="B12" s="15" t="s">
        <v>25</v>
      </c>
      <c r="C12" s="41">
        <f>ROUND(((($C$30-$C$31)*1.1)+14.75)/10,2)</f>
        <v>13.85</v>
      </c>
      <c r="D12" s="12">
        <f t="shared" si="0"/>
        <v>16.619999999999997</v>
      </c>
      <c r="E12" s="13"/>
      <c r="F12" s="13"/>
      <c r="G12" s="15" t="s">
        <v>29</v>
      </c>
      <c r="H12" s="41">
        <f>ROUND((($H$30-$H$31)+9.75)/10,2)</f>
        <v>5.83</v>
      </c>
      <c r="I12" s="12">
        <f t="shared" si="1"/>
        <v>6.9959999999999996</v>
      </c>
    </row>
    <row r="13" spans="2:9" x14ac:dyDescent="0.25">
      <c r="B13" s="15" t="s">
        <v>26</v>
      </c>
      <c r="C13" s="41">
        <f>ROUND(((($C$30-$C$31)*1.1)+14.75)/10,2)</f>
        <v>13.85</v>
      </c>
      <c r="D13" s="12">
        <f t="shared" si="0"/>
        <v>16.619999999999997</v>
      </c>
      <c r="E13" s="13"/>
      <c r="F13" s="13"/>
      <c r="G13" s="15" t="s">
        <v>32</v>
      </c>
      <c r="H13" s="41">
        <f>ROUND((($H$30-$H$31)+9.75)/10,2)</f>
        <v>5.83</v>
      </c>
      <c r="I13" s="12">
        <f t="shared" si="1"/>
        <v>6.9959999999999996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>
      <c r="B15" s="1"/>
      <c r="C15" s="1"/>
      <c r="D15" s="1"/>
      <c r="E15" s="1"/>
      <c r="F15" s="1"/>
      <c r="G15" s="1"/>
      <c r="H15" s="1"/>
      <c r="I15" s="1"/>
    </row>
    <row r="16" spans="2:9" ht="15.75" thickBot="1" x14ac:dyDescent="0.3">
      <c r="B16" s="77" t="s">
        <v>103</v>
      </c>
      <c r="C16" s="78"/>
      <c r="D16" s="79"/>
      <c r="E16" s="1"/>
      <c r="F16" s="1"/>
      <c r="G16" s="77" t="s">
        <v>104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E17" s="1"/>
      <c r="F17" s="1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E18" s="1"/>
      <c r="F18" s="1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E19" s="1"/>
      <c r="F19" s="1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E20" s="1"/>
      <c r="F20" s="1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E21" s="1"/>
      <c r="F21" s="1"/>
      <c r="G21" s="36" t="s">
        <v>89</v>
      </c>
      <c r="H21" s="38"/>
      <c r="I21" s="31" t="s">
        <v>18</v>
      </c>
    </row>
    <row r="22" spans="2:10" ht="15.75" thickBot="1" x14ac:dyDescent="0.3">
      <c r="B22" s="1"/>
      <c r="C22" s="1"/>
      <c r="D22" s="1"/>
      <c r="E22" s="1"/>
      <c r="F22" s="1"/>
      <c r="G22" s="1"/>
      <c r="H22" s="1"/>
      <c r="I22" s="1"/>
    </row>
    <row r="23" spans="2:10" ht="15.75" thickBot="1" x14ac:dyDescent="0.3">
      <c r="B23" s="77" t="s">
        <v>100</v>
      </c>
      <c r="C23" s="78"/>
      <c r="D23" s="79"/>
      <c r="E23" s="1"/>
      <c r="F23" s="1"/>
      <c r="G23" s="77" t="s">
        <v>105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E24" s="1"/>
      <c r="F24" s="1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E25" s="1"/>
      <c r="F25" s="1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August 2026</v>
      </c>
      <c r="D26" s="102"/>
      <c r="E26" s="1"/>
      <c r="F26" s="1"/>
      <c r="G26" s="18" t="s">
        <v>0</v>
      </c>
      <c r="H26" s="103" t="str">
        <f ca="1">G8</f>
        <v>August 2026</v>
      </c>
      <c r="I26" s="104"/>
    </row>
    <row r="27" spans="2:10" x14ac:dyDescent="0.25">
      <c r="B27" s="19" t="s">
        <v>1</v>
      </c>
      <c r="C27" s="105" t="s">
        <v>20</v>
      </c>
      <c r="D27" s="105"/>
      <c r="E27" s="1"/>
      <c r="F27" s="1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E28" s="1"/>
      <c r="F28" s="1"/>
      <c r="G28" s="19" t="s">
        <v>14</v>
      </c>
      <c r="H28" s="97" t="s">
        <v>10</v>
      </c>
      <c r="I28" s="98"/>
    </row>
    <row r="29" spans="2:10" ht="15.75" thickBot="1" x14ac:dyDescent="0.3">
      <c r="B29" s="62"/>
      <c r="C29" s="63"/>
      <c r="D29" s="63"/>
      <c r="E29" s="56"/>
      <c r="F29" s="56"/>
      <c r="G29" s="62"/>
      <c r="H29" s="63"/>
      <c r="I29" s="63"/>
    </row>
    <row r="30" spans="2:10" ht="15.75" thickBot="1" x14ac:dyDescent="0.3">
      <c r="B30" s="50" t="s">
        <v>8</v>
      </c>
      <c r="C30" s="51">
        <f>AVERAGE(D41:D61)</f>
        <v>112.52666666666667</v>
      </c>
      <c r="D30" s="52" t="s">
        <v>5</v>
      </c>
      <c r="E30" s="56"/>
      <c r="F30" s="56"/>
      <c r="G30" s="50" t="s">
        <v>8</v>
      </c>
      <c r="H30" s="76">
        <f>I34</f>
        <v>48.546952380952384</v>
      </c>
      <c r="I30" s="52" t="s">
        <v>5</v>
      </c>
    </row>
    <row r="31" spans="2:10" ht="15.75" thickBot="1" x14ac:dyDescent="0.3">
      <c r="B31" s="53" t="s">
        <v>19</v>
      </c>
      <c r="C31" s="54"/>
      <c r="D31" s="55" t="s">
        <v>5</v>
      </c>
      <c r="E31" s="56"/>
      <c r="F31" s="56"/>
      <c r="G31" s="53" t="s">
        <v>19</v>
      </c>
      <c r="H31" s="54"/>
      <c r="I31" s="55" t="s">
        <v>5</v>
      </c>
    </row>
    <row r="32" spans="2:10" x14ac:dyDescent="0.25">
      <c r="B32" s="62"/>
      <c r="C32" s="64"/>
      <c r="D32" s="62"/>
      <c r="E32" s="56"/>
      <c r="F32" s="56"/>
      <c r="G32" s="56"/>
      <c r="H32" s="56"/>
      <c r="I32" s="56"/>
    </row>
    <row r="33" spans="2:9" x14ac:dyDescent="0.25">
      <c r="B33" s="56"/>
      <c r="C33" s="56"/>
      <c r="D33" s="56"/>
      <c r="E33" s="56"/>
      <c r="F33" s="56"/>
      <c r="G33" s="65" t="s">
        <v>2</v>
      </c>
      <c r="H33" s="66" t="s">
        <v>3</v>
      </c>
      <c r="I33" s="67" t="s">
        <v>4</v>
      </c>
    </row>
    <row r="34" spans="2:9" x14ac:dyDescent="0.25">
      <c r="B34" s="56"/>
      <c r="C34" s="56"/>
      <c r="D34" s="56"/>
      <c r="E34" s="56"/>
      <c r="F34" s="56"/>
      <c r="G34" s="99" t="str">
        <f ca="1">"1st Front Month - "&amp;G8</f>
        <v>1st Front Month - August 2026</v>
      </c>
      <c r="H34" s="100"/>
      <c r="I34" s="68">
        <f>AVERAGE(I41:I61)</f>
        <v>48.546952380952384</v>
      </c>
    </row>
    <row r="35" spans="2:9" x14ac:dyDescent="0.25">
      <c r="B35" s="56"/>
      <c r="C35" s="56"/>
      <c r="D35" s="56"/>
      <c r="E35" s="56"/>
      <c r="F35" s="56"/>
      <c r="G35" s="56"/>
      <c r="H35" s="56"/>
      <c r="I35" s="56"/>
    </row>
    <row r="36" spans="2:9" x14ac:dyDescent="0.25">
      <c r="B36" s="56"/>
      <c r="C36" s="56"/>
      <c r="D36" s="56"/>
      <c r="E36" s="56"/>
      <c r="F36" s="56"/>
      <c r="G36" s="56"/>
      <c r="H36" s="56"/>
      <c r="I36" s="56"/>
    </row>
    <row r="37" spans="2:9" x14ac:dyDescent="0.25">
      <c r="B37" s="56"/>
      <c r="C37" s="56"/>
      <c r="D37" s="56"/>
      <c r="E37" s="56"/>
      <c r="F37" s="56"/>
      <c r="G37" s="101" t="str">
        <f ca="1">"**Einmalrabatt gültig ausschliesslich für den Monat "&amp;MID(CELL("dateiname",A4),FIND("]",CELL("dateiname",A4))+1,255)</f>
        <v>**Einmalrabatt gültig ausschliesslich für den Monat August 2026</v>
      </c>
      <c r="H37" s="101"/>
      <c r="I37" s="101"/>
    </row>
    <row r="38" spans="2:9" x14ac:dyDescent="0.25">
      <c r="B38" s="56"/>
      <c r="C38" s="56"/>
      <c r="D38" s="56"/>
      <c r="E38" s="56"/>
      <c r="F38" s="56"/>
      <c r="G38" s="56"/>
      <c r="H38" s="56"/>
      <c r="I38" s="56"/>
    </row>
    <row r="39" spans="2:9" x14ac:dyDescent="0.25">
      <c r="B39" s="56"/>
      <c r="C39" s="56"/>
      <c r="D39" s="56"/>
      <c r="E39" s="56"/>
      <c r="F39" s="56"/>
      <c r="G39" s="56"/>
      <c r="H39" s="56"/>
      <c r="I39" s="56"/>
    </row>
    <row r="40" spans="2:9" x14ac:dyDescent="0.25">
      <c r="B40" s="57" t="s">
        <v>39</v>
      </c>
      <c r="C40" s="58" t="s">
        <v>3</v>
      </c>
      <c r="D40" s="59" t="s">
        <v>38</v>
      </c>
      <c r="E40" s="56"/>
      <c r="F40" s="56"/>
      <c r="G40" s="57" t="s">
        <v>40</v>
      </c>
      <c r="H40" s="69" t="s">
        <v>3</v>
      </c>
      <c r="I40" s="59" t="s">
        <v>38</v>
      </c>
    </row>
    <row r="41" spans="2:9" x14ac:dyDescent="0.25">
      <c r="B41" s="25" t="s">
        <v>123</v>
      </c>
      <c r="C41" s="26">
        <v>46195</v>
      </c>
      <c r="D41" s="27">
        <v>100.55</v>
      </c>
      <c r="E41" s="56"/>
      <c r="F41" s="56"/>
      <c r="G41" s="29" t="s">
        <v>124</v>
      </c>
      <c r="H41" s="29">
        <v>46195</v>
      </c>
      <c r="I41" s="27">
        <v>43.509</v>
      </c>
    </row>
    <row r="42" spans="2:9" x14ac:dyDescent="0.25">
      <c r="B42" s="28" t="s">
        <v>123</v>
      </c>
      <c r="C42" s="29">
        <v>46196</v>
      </c>
      <c r="D42" s="30">
        <v>104.98</v>
      </c>
      <c r="E42" s="56"/>
      <c r="F42" s="56"/>
      <c r="G42" s="29" t="s">
        <v>124</v>
      </c>
      <c r="H42" s="29">
        <v>46196</v>
      </c>
      <c r="I42" s="27">
        <v>43.576000000000001</v>
      </c>
    </row>
    <row r="43" spans="2:9" x14ac:dyDescent="0.25">
      <c r="B43" s="28" t="s">
        <v>123</v>
      </c>
      <c r="C43" s="29">
        <v>46197</v>
      </c>
      <c r="D43" s="30">
        <v>100.69</v>
      </c>
      <c r="G43" s="29" t="s">
        <v>124</v>
      </c>
      <c r="H43" s="29">
        <v>46197</v>
      </c>
      <c r="I43" s="27">
        <v>42.44</v>
      </c>
    </row>
    <row r="44" spans="2:9" x14ac:dyDescent="0.25">
      <c r="B44" s="28" t="s">
        <v>123</v>
      </c>
      <c r="C44" s="29">
        <v>46198</v>
      </c>
      <c r="D44" s="30">
        <v>99.22</v>
      </c>
      <c r="G44" s="29" t="s">
        <v>124</v>
      </c>
      <c r="H44" s="29">
        <v>46198</v>
      </c>
      <c r="I44" s="27">
        <v>41.780999999999999</v>
      </c>
    </row>
    <row r="45" spans="2:9" x14ac:dyDescent="0.25">
      <c r="B45" s="28" t="s">
        <v>123</v>
      </c>
      <c r="C45" s="29">
        <v>46199</v>
      </c>
      <c r="D45" s="30">
        <v>101.01</v>
      </c>
      <c r="G45" s="29" t="s">
        <v>124</v>
      </c>
      <c r="H45" s="29">
        <v>46199</v>
      </c>
      <c r="I45" s="27">
        <v>42.25</v>
      </c>
    </row>
    <row r="46" spans="2:9" x14ac:dyDescent="0.25">
      <c r="B46" s="28" t="s">
        <v>123</v>
      </c>
      <c r="C46" s="29">
        <v>46202</v>
      </c>
      <c r="D46" s="30">
        <v>104.96</v>
      </c>
      <c r="G46" s="29" t="s">
        <v>124</v>
      </c>
      <c r="H46" s="29">
        <v>46202</v>
      </c>
      <c r="I46" s="27">
        <v>44.076999999999998</v>
      </c>
    </row>
    <row r="47" spans="2:9" x14ac:dyDescent="0.25">
      <c r="B47" s="28" t="s">
        <v>123</v>
      </c>
      <c r="C47" s="29">
        <v>46203</v>
      </c>
      <c r="D47" s="30">
        <v>106.94</v>
      </c>
      <c r="G47" s="29" t="s">
        <v>124</v>
      </c>
      <c r="H47" s="29">
        <v>46203</v>
      </c>
      <c r="I47" s="27">
        <v>44.91</v>
      </c>
    </row>
    <row r="48" spans="2:9" x14ac:dyDescent="0.25">
      <c r="B48" s="28" t="s">
        <v>123</v>
      </c>
      <c r="C48" s="29">
        <v>46204</v>
      </c>
      <c r="D48" s="30">
        <v>104.08</v>
      </c>
      <c r="G48" s="29" t="s">
        <v>124</v>
      </c>
      <c r="H48" s="29">
        <v>46204</v>
      </c>
      <c r="I48" s="27">
        <v>44.222999999999999</v>
      </c>
    </row>
    <row r="49" spans="2:9" x14ac:dyDescent="0.25">
      <c r="B49" s="28" t="s">
        <v>123</v>
      </c>
      <c r="C49" s="29">
        <v>46205</v>
      </c>
      <c r="D49" s="30">
        <v>106.61</v>
      </c>
      <c r="G49" s="29" t="s">
        <v>124</v>
      </c>
      <c r="H49" s="29">
        <v>46205</v>
      </c>
      <c r="I49" s="27">
        <v>45.295000000000002</v>
      </c>
    </row>
    <row r="50" spans="2:9" x14ac:dyDescent="0.25">
      <c r="B50" s="28" t="s">
        <v>123</v>
      </c>
      <c r="C50" s="29">
        <v>46206</v>
      </c>
      <c r="D50" s="30">
        <v>110.57</v>
      </c>
      <c r="G50" s="29" t="s">
        <v>124</v>
      </c>
      <c r="H50" s="29">
        <v>46206</v>
      </c>
      <c r="I50" s="27">
        <v>46.326999999999998</v>
      </c>
    </row>
    <row r="51" spans="2:9" x14ac:dyDescent="0.25">
      <c r="B51" s="28" t="s">
        <v>123</v>
      </c>
      <c r="C51" s="29">
        <v>46209</v>
      </c>
      <c r="D51" s="30">
        <v>109.02</v>
      </c>
      <c r="G51" s="29" t="s">
        <v>124</v>
      </c>
      <c r="H51" s="29">
        <v>46209</v>
      </c>
      <c r="I51" s="27">
        <v>45.429000000000002</v>
      </c>
    </row>
    <row r="52" spans="2:9" x14ac:dyDescent="0.25">
      <c r="B52" s="28" t="s">
        <v>123</v>
      </c>
      <c r="C52" s="29">
        <v>46210</v>
      </c>
      <c r="D52" s="30">
        <v>113</v>
      </c>
      <c r="G52" s="29" t="s">
        <v>124</v>
      </c>
      <c r="H52" s="29">
        <v>46210</v>
      </c>
      <c r="I52" s="27">
        <v>47.822000000000003</v>
      </c>
    </row>
    <row r="53" spans="2:9" x14ac:dyDescent="0.25">
      <c r="B53" s="28" t="s">
        <v>123</v>
      </c>
      <c r="C53" s="29">
        <v>46211</v>
      </c>
      <c r="D53" s="30">
        <v>114.96</v>
      </c>
      <c r="G53" s="29" t="s">
        <v>124</v>
      </c>
      <c r="H53" s="29">
        <v>46211</v>
      </c>
      <c r="I53" s="27">
        <v>50.338000000000001</v>
      </c>
    </row>
    <row r="54" spans="2:9" x14ac:dyDescent="0.25">
      <c r="B54" s="28" t="s">
        <v>123</v>
      </c>
      <c r="C54" s="29">
        <v>46212</v>
      </c>
      <c r="D54" s="30">
        <v>115.11</v>
      </c>
      <c r="G54" s="29" t="s">
        <v>124</v>
      </c>
      <c r="H54" s="29">
        <v>46212</v>
      </c>
      <c r="I54" s="27">
        <v>51.139000000000003</v>
      </c>
    </row>
    <row r="55" spans="2:9" x14ac:dyDescent="0.25">
      <c r="B55" s="28" t="s">
        <v>123</v>
      </c>
      <c r="C55" s="29">
        <v>46213</v>
      </c>
      <c r="D55" s="30">
        <v>115.12</v>
      </c>
      <c r="G55" s="29" t="s">
        <v>124</v>
      </c>
      <c r="H55" s="29">
        <v>46213</v>
      </c>
      <c r="I55" s="27">
        <v>49.835000000000001</v>
      </c>
    </row>
    <row r="56" spans="2:9" x14ac:dyDescent="0.25">
      <c r="B56" s="28" t="s">
        <v>123</v>
      </c>
      <c r="C56" s="29">
        <v>46216</v>
      </c>
      <c r="D56" s="30">
        <v>121.78</v>
      </c>
      <c r="G56" s="29" t="s">
        <v>124</v>
      </c>
      <c r="H56" s="29">
        <v>46216</v>
      </c>
      <c r="I56" s="27">
        <v>52.345999999999997</v>
      </c>
    </row>
    <row r="57" spans="2:9" x14ac:dyDescent="0.25">
      <c r="B57" s="28" t="s">
        <v>123</v>
      </c>
      <c r="C57" s="29">
        <v>46217</v>
      </c>
      <c r="D57" s="30">
        <v>122.95</v>
      </c>
      <c r="G57" s="29" t="s">
        <v>124</v>
      </c>
      <c r="H57" s="29">
        <v>46217</v>
      </c>
      <c r="I57" s="27">
        <v>54.26400000000001</v>
      </c>
    </row>
    <row r="58" spans="2:9" x14ac:dyDescent="0.25">
      <c r="B58" s="28" t="s">
        <v>123</v>
      </c>
      <c r="C58" s="29">
        <v>46218</v>
      </c>
      <c r="D58" s="30">
        <v>124.54</v>
      </c>
      <c r="G58" s="29" t="s">
        <v>124</v>
      </c>
      <c r="H58" s="29">
        <v>46218</v>
      </c>
      <c r="I58" s="27">
        <v>55.536000000000001</v>
      </c>
    </row>
    <row r="59" spans="2:9" x14ac:dyDescent="0.25">
      <c r="B59" s="28" t="s">
        <v>123</v>
      </c>
      <c r="C59" s="29">
        <v>46219</v>
      </c>
      <c r="D59" s="30">
        <v>125.73</v>
      </c>
      <c r="G59" s="29" t="s">
        <v>124</v>
      </c>
      <c r="H59" s="29">
        <v>46219</v>
      </c>
      <c r="I59" s="27">
        <v>55.914999999999999</v>
      </c>
    </row>
    <row r="60" spans="2:9" x14ac:dyDescent="0.25">
      <c r="B60" s="28" t="s">
        <v>123</v>
      </c>
      <c r="C60" s="29">
        <v>46220</v>
      </c>
      <c r="D60" s="30">
        <v>128.72</v>
      </c>
      <c r="G60" s="29" t="s">
        <v>124</v>
      </c>
      <c r="H60" s="29">
        <v>46220</v>
      </c>
      <c r="I60" s="27">
        <v>58.576000000000001</v>
      </c>
    </row>
    <row r="61" spans="2:9" x14ac:dyDescent="0.25">
      <c r="B61" s="28" t="s">
        <v>123</v>
      </c>
      <c r="C61" s="29">
        <v>46223</v>
      </c>
      <c r="D61" s="30">
        <v>132.52000000000001</v>
      </c>
      <c r="G61" s="29" t="s">
        <v>125</v>
      </c>
      <c r="H61" s="29">
        <v>46223</v>
      </c>
      <c r="I61" s="27">
        <v>59.898000000000003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85841371-CB8F-4EED-9C9B-258E69963A1D}"/>
    <hyperlink ref="B21" r:id="rId2" xr:uid="{0D5734EF-53FC-4996-B803-1066311A9D52}"/>
    <hyperlink ref="G21" r:id="rId3" xr:uid="{F507523F-BFB3-46EF-B0BE-9C156C964A03}"/>
    <hyperlink ref="H28:I28" r:id="rId4" display="CEGH" xr:uid="{C02CAE1D-6B3F-44CD-9237-C670A57C0224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EABA-0C4F-44C4-B1E4-82E31FD4C198}">
  <dimension ref="B6:J69"/>
  <sheetViews>
    <sheetView topLeftCell="C39" zoomScaleNormal="100" workbookViewId="0">
      <selection activeCell="D64" sqref="D64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November 2025</v>
      </c>
      <c r="C8" s="84"/>
      <c r="D8" s="85"/>
      <c r="G8" s="83" t="str">
        <f ca="1">MID(CELL("dateiname",F1),FIND("]",CELL("dateiname",F1))+1,255)</f>
        <v>November 2025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13.19</v>
      </c>
      <c r="D10" s="12">
        <f>C10*1.2</f>
        <v>15.827999999999999</v>
      </c>
      <c r="E10" s="13"/>
      <c r="F10" s="13"/>
      <c r="G10" s="15" t="s">
        <v>31</v>
      </c>
      <c r="H10" s="41">
        <f>ROUND((($H$30-$H$31)+4.75)/10,2)</f>
        <v>3.88</v>
      </c>
      <c r="I10" s="12">
        <f>H10*1.2</f>
        <v>4.6559999999999997</v>
      </c>
    </row>
    <row r="11" spans="2:9" x14ac:dyDescent="0.25">
      <c r="B11" s="16" t="s">
        <v>24</v>
      </c>
      <c r="C11" s="41">
        <f>ROUND(((($C$30-$C$31)*1.1)+9.75)/10,2)</f>
        <v>13.19</v>
      </c>
      <c r="D11" s="12">
        <f t="shared" ref="D11:D13" si="0">C11*1.2</f>
        <v>15.827999999999999</v>
      </c>
      <c r="E11" s="13"/>
      <c r="F11" s="13"/>
      <c r="G11" s="15" t="s">
        <v>30</v>
      </c>
      <c r="H11" s="41">
        <f>ROUND((($H$30-$H$31)+4.75)/10,2)</f>
        <v>3.88</v>
      </c>
      <c r="I11" s="12">
        <f t="shared" ref="I11:I13" si="1">H11*1.2</f>
        <v>4.6559999999999997</v>
      </c>
    </row>
    <row r="12" spans="2:9" x14ac:dyDescent="0.25">
      <c r="B12" s="15" t="s">
        <v>25</v>
      </c>
      <c r="C12" s="41">
        <f>ROUND(((($C$30-$C$31)*1.1)+14.75)/10,2)</f>
        <v>13.69</v>
      </c>
      <c r="D12" s="12">
        <f t="shared" si="0"/>
        <v>16.427999999999997</v>
      </c>
      <c r="E12" s="13"/>
      <c r="F12" s="13"/>
      <c r="G12" s="15" t="s">
        <v>29</v>
      </c>
      <c r="H12" s="41">
        <f>ROUND((($H$30-$H$31)+9.75)/10,2)</f>
        <v>4.38</v>
      </c>
      <c r="I12" s="12">
        <f t="shared" si="1"/>
        <v>5.2559999999999993</v>
      </c>
    </row>
    <row r="13" spans="2:9" x14ac:dyDescent="0.25">
      <c r="B13" s="15" t="s">
        <v>26</v>
      </c>
      <c r="C13" s="41">
        <f>ROUND(((($C$30-$C$31)*1.1)+14.75)/10,2)</f>
        <v>13.69</v>
      </c>
      <c r="D13" s="12">
        <f t="shared" si="0"/>
        <v>16.427999999999997</v>
      </c>
      <c r="E13" s="13"/>
      <c r="F13" s="13"/>
      <c r="G13" s="15" t="s">
        <v>32</v>
      </c>
      <c r="H13" s="41">
        <f>ROUND((($H$30-$H$31)+9.75)/10,2)</f>
        <v>4.38</v>
      </c>
      <c r="I13" s="12">
        <f t="shared" si="1"/>
        <v>5.2559999999999993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November 2025</v>
      </c>
      <c r="D26" s="102"/>
      <c r="G26" s="18" t="s">
        <v>0</v>
      </c>
      <c r="H26" s="103" t="str">
        <f ca="1">G8</f>
        <v>November 2025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111.01428571428572</v>
      </c>
      <c r="D30" s="10" t="s">
        <v>5</v>
      </c>
      <c r="G30" s="9" t="s">
        <v>8</v>
      </c>
      <c r="H30" s="11">
        <f>I34</f>
        <v>34.085428571428572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November 2025</v>
      </c>
      <c r="H34" s="109"/>
      <c r="I34" s="37">
        <f>AVERAGE(I41:I63)</f>
        <v>34.085428571428572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November 2025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98</v>
      </c>
      <c r="C41" s="26">
        <v>45922</v>
      </c>
      <c r="D41" s="27">
        <v>109.52</v>
      </c>
      <c r="G41" s="25"/>
      <c r="H41" s="29">
        <v>45922</v>
      </c>
      <c r="I41" s="42">
        <v>34.210999999999999</v>
      </c>
    </row>
    <row r="42" spans="2:9" x14ac:dyDescent="0.25">
      <c r="B42" s="28" t="s">
        <v>98</v>
      </c>
      <c r="C42" s="29">
        <v>45923</v>
      </c>
      <c r="D42" s="30">
        <v>109.7</v>
      </c>
      <c r="G42" s="25"/>
      <c r="H42" s="29">
        <v>45923</v>
      </c>
      <c r="I42" s="42">
        <v>34.470999999999997</v>
      </c>
    </row>
    <row r="43" spans="2:9" x14ac:dyDescent="0.25">
      <c r="B43" s="28" t="s">
        <v>98</v>
      </c>
      <c r="C43" s="29">
        <v>45924</v>
      </c>
      <c r="D43" s="30">
        <v>108.5</v>
      </c>
      <c r="G43" s="25"/>
      <c r="H43" s="29">
        <v>45924</v>
      </c>
      <c r="I43" s="42">
        <v>34.015000000000001</v>
      </c>
    </row>
    <row r="44" spans="2:9" x14ac:dyDescent="0.25">
      <c r="B44" s="28" t="s">
        <v>98</v>
      </c>
      <c r="C44" s="29">
        <v>45925</v>
      </c>
      <c r="D44" s="30">
        <v>109.46</v>
      </c>
      <c r="G44" s="25"/>
      <c r="H44" s="29">
        <v>45925</v>
      </c>
      <c r="I44" s="42">
        <v>34.530999999999999</v>
      </c>
    </row>
    <row r="45" spans="2:9" x14ac:dyDescent="0.25">
      <c r="B45" s="28" t="s">
        <v>98</v>
      </c>
      <c r="C45" s="29">
        <v>45926</v>
      </c>
      <c r="D45" s="30">
        <v>109.78</v>
      </c>
      <c r="G45" s="25"/>
      <c r="H45" s="29">
        <v>45926</v>
      </c>
      <c r="I45" s="42">
        <v>34.686</v>
      </c>
    </row>
    <row r="46" spans="2:9" x14ac:dyDescent="0.25">
      <c r="B46" s="28" t="s">
        <v>98</v>
      </c>
      <c r="C46" s="29">
        <v>45929</v>
      </c>
      <c r="D46" s="30">
        <v>109.95</v>
      </c>
      <c r="G46" s="25"/>
      <c r="H46" s="29">
        <v>45929</v>
      </c>
      <c r="I46" s="42">
        <v>34.148000000000003</v>
      </c>
    </row>
    <row r="47" spans="2:9" x14ac:dyDescent="0.25">
      <c r="B47" s="28" t="s">
        <v>98</v>
      </c>
      <c r="C47" s="29">
        <v>45930</v>
      </c>
      <c r="D47" s="30">
        <v>107.08</v>
      </c>
      <c r="G47" s="25"/>
      <c r="H47" s="29">
        <v>45930</v>
      </c>
      <c r="I47" s="42">
        <v>32.988000000000007</v>
      </c>
    </row>
    <row r="48" spans="2:9" x14ac:dyDescent="0.25">
      <c r="B48" s="28" t="s">
        <v>98</v>
      </c>
      <c r="C48" s="29">
        <v>45931</v>
      </c>
      <c r="D48" s="30">
        <v>107.42</v>
      </c>
      <c r="G48" s="25"/>
      <c r="H48" s="29">
        <v>45931</v>
      </c>
      <c r="I48" s="42">
        <v>33.01</v>
      </c>
    </row>
    <row r="49" spans="2:9" x14ac:dyDescent="0.25">
      <c r="B49" s="28" t="s">
        <v>98</v>
      </c>
      <c r="C49" s="29">
        <v>45932</v>
      </c>
      <c r="D49" s="30">
        <v>106.95</v>
      </c>
      <c r="G49" s="25"/>
      <c r="H49" s="29">
        <v>45932</v>
      </c>
      <c r="I49" s="42">
        <v>33.110999999999997</v>
      </c>
    </row>
    <row r="50" spans="2:9" x14ac:dyDescent="0.25">
      <c r="B50" s="28" t="s">
        <v>98</v>
      </c>
      <c r="C50" s="29">
        <v>45933</v>
      </c>
      <c r="D50" s="30">
        <v>108.58</v>
      </c>
      <c r="G50" s="25"/>
      <c r="H50" s="29">
        <v>45933</v>
      </c>
      <c r="I50" s="42">
        <v>33.152000000000001</v>
      </c>
    </row>
    <row r="51" spans="2:9" x14ac:dyDescent="0.25">
      <c r="B51" s="28" t="s">
        <v>98</v>
      </c>
      <c r="C51" s="29">
        <v>45936</v>
      </c>
      <c r="D51" s="30">
        <v>112.45</v>
      </c>
      <c r="G51" s="25"/>
      <c r="H51" s="29">
        <v>45936</v>
      </c>
      <c r="I51" s="42">
        <v>34.884999999999998</v>
      </c>
    </row>
    <row r="52" spans="2:9" x14ac:dyDescent="0.25">
      <c r="B52" s="28" t="s">
        <v>98</v>
      </c>
      <c r="C52" s="29">
        <v>45937</v>
      </c>
      <c r="D52" s="30">
        <v>112</v>
      </c>
      <c r="G52" s="25"/>
      <c r="H52" s="29">
        <v>45937</v>
      </c>
      <c r="I52" s="42">
        <v>35.055999999999997</v>
      </c>
    </row>
    <row r="53" spans="2:9" x14ac:dyDescent="0.25">
      <c r="B53" s="28" t="s">
        <v>98</v>
      </c>
      <c r="C53" s="29">
        <v>45938</v>
      </c>
      <c r="D53" s="30">
        <v>112.41</v>
      </c>
      <c r="G53" s="25"/>
      <c r="H53" s="29">
        <v>45938</v>
      </c>
      <c r="I53" s="42">
        <v>34.58</v>
      </c>
    </row>
    <row r="54" spans="2:9" x14ac:dyDescent="0.25">
      <c r="B54" s="28" t="s">
        <v>98</v>
      </c>
      <c r="C54" s="29">
        <v>45939</v>
      </c>
      <c r="D54" s="30">
        <v>111.59</v>
      </c>
      <c r="G54" s="25"/>
      <c r="H54" s="29">
        <v>45939</v>
      </c>
      <c r="I54" s="42">
        <v>34.357999999999997</v>
      </c>
    </row>
    <row r="55" spans="2:9" x14ac:dyDescent="0.25">
      <c r="B55" s="28" t="s">
        <v>98</v>
      </c>
      <c r="C55" s="29">
        <v>45940</v>
      </c>
      <c r="D55" s="30">
        <v>111.35</v>
      </c>
      <c r="G55" s="25"/>
      <c r="H55" s="29">
        <v>45940</v>
      </c>
      <c r="I55" s="42">
        <v>34.220999999999997</v>
      </c>
    </row>
    <row r="56" spans="2:9" x14ac:dyDescent="0.25">
      <c r="B56" s="28" t="s">
        <v>98</v>
      </c>
      <c r="C56" s="29">
        <v>45943</v>
      </c>
      <c r="D56" s="30">
        <v>111.27</v>
      </c>
      <c r="G56" s="25"/>
      <c r="H56" s="29">
        <v>45943</v>
      </c>
      <c r="I56" s="42">
        <v>33.598000000000006</v>
      </c>
    </row>
    <row r="57" spans="2:9" x14ac:dyDescent="0.25">
      <c r="B57" s="28" t="s">
        <v>98</v>
      </c>
      <c r="C57" s="29">
        <v>45944</v>
      </c>
      <c r="D57" s="30">
        <v>112.92</v>
      </c>
      <c r="G57" s="25" t="s">
        <v>76</v>
      </c>
      <c r="H57" s="29">
        <v>45944</v>
      </c>
      <c r="I57" s="42">
        <v>33.908000000000001</v>
      </c>
    </row>
    <row r="58" spans="2:9" x14ac:dyDescent="0.25">
      <c r="B58" s="28" t="s">
        <v>98</v>
      </c>
      <c r="C58" s="29">
        <v>45945</v>
      </c>
      <c r="D58" s="30">
        <v>113.4</v>
      </c>
      <c r="G58" s="25" t="s">
        <v>76</v>
      </c>
      <c r="H58" s="29">
        <v>45945</v>
      </c>
      <c r="I58" s="42">
        <v>33.976999999999997</v>
      </c>
    </row>
    <row r="59" spans="2:9" x14ac:dyDescent="0.25">
      <c r="B59" s="28" t="s">
        <v>98</v>
      </c>
      <c r="C59" s="29">
        <v>45946</v>
      </c>
      <c r="D59" s="30">
        <v>116.36</v>
      </c>
      <c r="G59" s="25" t="s">
        <v>76</v>
      </c>
      <c r="H59" s="29">
        <v>45946</v>
      </c>
      <c r="I59" s="42">
        <v>34.619000000000007</v>
      </c>
    </row>
    <row r="60" spans="2:9" x14ac:dyDescent="0.25">
      <c r="B60" s="28" t="s">
        <v>98</v>
      </c>
      <c r="C60" s="29">
        <v>45947</v>
      </c>
      <c r="D60" s="30">
        <v>115.65</v>
      </c>
      <c r="G60" s="25" t="s">
        <v>76</v>
      </c>
      <c r="H60" s="29">
        <v>45947</v>
      </c>
      <c r="I60" s="42">
        <v>34.127000000000002</v>
      </c>
    </row>
    <row r="61" spans="2:9" x14ac:dyDescent="0.25">
      <c r="B61" s="28" t="s">
        <v>98</v>
      </c>
      <c r="C61" s="29">
        <v>45950</v>
      </c>
      <c r="D61" s="30">
        <v>114.96</v>
      </c>
      <c r="G61" s="25" t="s">
        <v>76</v>
      </c>
      <c r="H61" s="29">
        <v>45950</v>
      </c>
      <c r="I61" s="42">
        <v>34.142000000000003</v>
      </c>
    </row>
    <row r="62" spans="2:9" x14ac:dyDescent="0.25">
      <c r="B62" s="28"/>
      <c r="C62" s="29"/>
      <c r="D62" s="30"/>
      <c r="G62" s="25"/>
      <c r="H62" s="29"/>
      <c r="I62" s="42"/>
    </row>
    <row r="63" spans="2:9" x14ac:dyDescent="0.25">
      <c r="B63" s="28"/>
      <c r="C63" s="29"/>
      <c r="D63" s="30"/>
      <c r="G63" s="25"/>
      <c r="H63" s="29"/>
      <c r="I63" s="42"/>
    </row>
    <row r="67" spans="8:9" x14ac:dyDescent="0.25">
      <c r="H67" s="1">
        <v>45948</v>
      </c>
      <c r="I67" s="1" t="s">
        <v>76</v>
      </c>
    </row>
    <row r="68" spans="8:9" x14ac:dyDescent="0.25">
      <c r="H68" s="1">
        <v>45949</v>
      </c>
      <c r="I68" s="1" t="s">
        <v>76</v>
      </c>
    </row>
    <row r="69" spans="8:9" x14ac:dyDescent="0.25">
      <c r="H69" s="1">
        <v>45950</v>
      </c>
      <c r="I69" s="1">
        <v>34.142000000000003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3E690495-8757-45CB-96E7-8CC23EE56FB9}"/>
    <hyperlink ref="B21" r:id="rId2" display="Berechnungsdetails im Preisblatt (Seite 3)" xr:uid="{11D55900-F399-4904-90A9-45D4947CA092}"/>
    <hyperlink ref="G21" r:id="rId3" display="Berechnungsdetails im Preisblatt (Seite 3)" xr:uid="{CE40BBC2-6F67-4B76-B5BA-6EEF1FC86FA4}"/>
    <hyperlink ref="H28:I28" r:id="rId4" display="CEGH" xr:uid="{A8A1D852-1008-45A9-BEAD-AC38871515FF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5D042-0D9C-474B-B6A4-7D3EEEF53D9E}">
  <dimension ref="B6:J65"/>
  <sheetViews>
    <sheetView topLeftCell="A37" zoomScaleNormal="100" workbookViewId="0">
      <selection activeCell="D46" sqref="D46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Oktober 2025</v>
      </c>
      <c r="C8" s="84"/>
      <c r="D8" s="85"/>
      <c r="G8" s="83" t="str">
        <f ca="1">MID(CELL("dateiname",F1),FIND("]",CELL("dateiname",F1))+1,255)</f>
        <v>Oktober 2025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11.27</v>
      </c>
      <c r="D10" s="12">
        <f>C10*1.2</f>
        <v>13.523999999999999</v>
      </c>
      <c r="E10" s="13"/>
      <c r="F10" s="13"/>
      <c r="G10" s="15" t="s">
        <v>31</v>
      </c>
      <c r="H10" s="41">
        <f>ROUND((($H$30-$H$31)+4.75)/10,2)</f>
        <v>3.96</v>
      </c>
      <c r="I10" s="12">
        <f>H10*1.2</f>
        <v>4.7519999999999998</v>
      </c>
    </row>
    <row r="11" spans="2:9" x14ac:dyDescent="0.25">
      <c r="B11" s="16" t="s">
        <v>24</v>
      </c>
      <c r="C11" s="41">
        <f>ROUND(((($C$30-$C$31)*1.1)+9.75)/10,2)</f>
        <v>11.27</v>
      </c>
      <c r="D11" s="12">
        <f t="shared" ref="D11:D13" si="0">C11*1.2</f>
        <v>13.523999999999999</v>
      </c>
      <c r="E11" s="13"/>
      <c r="F11" s="13"/>
      <c r="G11" s="15" t="s">
        <v>30</v>
      </c>
      <c r="H11" s="41">
        <f>ROUND((($H$30-$H$31)+4.75)/10,2)</f>
        <v>3.96</v>
      </c>
      <c r="I11" s="12">
        <f t="shared" ref="I11:I13" si="1">H11*1.2</f>
        <v>4.7519999999999998</v>
      </c>
    </row>
    <row r="12" spans="2:9" x14ac:dyDescent="0.25">
      <c r="B12" s="15" t="s">
        <v>25</v>
      </c>
      <c r="C12" s="41">
        <f>ROUND(((($C$30-$C$31)*1.1)+14.75)/10,2)</f>
        <v>11.77</v>
      </c>
      <c r="D12" s="12">
        <f t="shared" si="0"/>
        <v>14.123999999999999</v>
      </c>
      <c r="E12" s="13"/>
      <c r="F12" s="13"/>
      <c r="G12" s="15" t="s">
        <v>29</v>
      </c>
      <c r="H12" s="41">
        <f>ROUND((($H$30-$H$31)+9.75)/10,2)</f>
        <v>4.46</v>
      </c>
      <c r="I12" s="12">
        <f t="shared" si="1"/>
        <v>5.3519999999999994</v>
      </c>
    </row>
    <row r="13" spans="2:9" x14ac:dyDescent="0.25">
      <c r="B13" s="15" t="s">
        <v>26</v>
      </c>
      <c r="C13" s="41">
        <f>ROUND(((($C$30-$C$31)*1.1)+14.75)/10,2)</f>
        <v>11.77</v>
      </c>
      <c r="D13" s="12">
        <f t="shared" si="0"/>
        <v>14.123999999999999</v>
      </c>
      <c r="E13" s="13"/>
      <c r="F13" s="13"/>
      <c r="G13" s="15" t="s">
        <v>32</v>
      </c>
      <c r="H13" s="41">
        <f>ROUND((($H$30-$H$31)+9.75)/10,2)</f>
        <v>4.46</v>
      </c>
      <c r="I13" s="12">
        <f t="shared" si="1"/>
        <v>5.3519999999999994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Oktober 2025</v>
      </c>
      <c r="D26" s="102"/>
      <c r="G26" s="18" t="s">
        <v>0</v>
      </c>
      <c r="H26" s="103" t="str">
        <f ca="1">G8</f>
        <v>Oktober 2025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93.557272727272718</v>
      </c>
      <c r="D30" s="10" t="s">
        <v>5</v>
      </c>
      <c r="G30" s="9" t="s">
        <v>8</v>
      </c>
      <c r="H30" s="11">
        <f>I34</f>
        <v>34.882000000000005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Oktober 2025</v>
      </c>
      <c r="H34" s="109"/>
      <c r="I34" s="37">
        <f>AVERAGE(I41:I63)</f>
        <v>34.882000000000005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Oktober 2025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97</v>
      </c>
      <c r="C41" s="26">
        <v>45890</v>
      </c>
      <c r="D41" s="27">
        <v>88.04</v>
      </c>
      <c r="G41" s="25"/>
      <c r="H41" s="29">
        <v>45890</v>
      </c>
      <c r="I41" s="42">
        <v>35.927</v>
      </c>
    </row>
    <row r="42" spans="2:9" x14ac:dyDescent="0.25">
      <c r="B42" s="28" t="s">
        <v>97</v>
      </c>
      <c r="C42" s="29">
        <v>45891</v>
      </c>
      <c r="D42" s="30">
        <v>91.08</v>
      </c>
      <c r="G42" s="25"/>
      <c r="H42" s="29">
        <v>45891</v>
      </c>
      <c r="I42" s="42">
        <v>36.341999999999999</v>
      </c>
    </row>
    <row r="43" spans="2:9" x14ac:dyDescent="0.25">
      <c r="B43" s="28" t="s">
        <v>97</v>
      </c>
      <c r="C43" s="29">
        <v>45894</v>
      </c>
      <c r="D43" s="30">
        <v>91.27</v>
      </c>
      <c r="G43" s="25"/>
      <c r="H43" s="29">
        <v>45894</v>
      </c>
      <c r="I43" s="42">
        <v>36.476999999999997</v>
      </c>
    </row>
    <row r="44" spans="2:9" x14ac:dyDescent="0.25">
      <c r="B44" s="28" t="s">
        <v>97</v>
      </c>
      <c r="C44" s="29">
        <v>45895</v>
      </c>
      <c r="D44" s="30">
        <v>90.82</v>
      </c>
      <c r="G44" s="25"/>
      <c r="H44" s="29">
        <v>45895</v>
      </c>
      <c r="I44" s="42">
        <v>36.234000000000002</v>
      </c>
    </row>
    <row r="45" spans="2:9" x14ac:dyDescent="0.25">
      <c r="B45" s="28" t="s">
        <v>97</v>
      </c>
      <c r="C45" s="29">
        <v>45896</v>
      </c>
      <c r="D45" s="30">
        <v>88.84</v>
      </c>
      <c r="G45" s="25"/>
      <c r="H45" s="29">
        <v>45896</v>
      </c>
      <c r="I45" s="42">
        <v>35.122</v>
      </c>
    </row>
    <row r="46" spans="2:9" x14ac:dyDescent="0.25">
      <c r="B46" s="28" t="s">
        <v>97</v>
      </c>
      <c r="C46" s="29">
        <v>45897</v>
      </c>
      <c r="D46" s="30">
        <v>89.15</v>
      </c>
      <c r="G46" s="25"/>
      <c r="H46" s="29">
        <v>45897</v>
      </c>
      <c r="I46" s="42">
        <v>34.393000000000001</v>
      </c>
    </row>
    <row r="47" spans="2:9" x14ac:dyDescent="0.25">
      <c r="B47" s="28" t="s">
        <v>97</v>
      </c>
      <c r="C47" s="29">
        <v>45898</v>
      </c>
      <c r="D47" s="30">
        <v>90.09</v>
      </c>
      <c r="G47" s="25"/>
      <c r="H47" s="29">
        <v>45898</v>
      </c>
      <c r="I47" s="42">
        <v>34.177</v>
      </c>
    </row>
    <row r="48" spans="2:9" x14ac:dyDescent="0.25">
      <c r="B48" s="28" t="s">
        <v>97</v>
      </c>
      <c r="C48" s="29">
        <v>45901</v>
      </c>
      <c r="D48" s="30">
        <v>88.75</v>
      </c>
      <c r="G48" s="25"/>
      <c r="H48" s="29">
        <v>45901</v>
      </c>
      <c r="I48" s="42">
        <v>34.208000000000006</v>
      </c>
    </row>
    <row r="49" spans="2:9" x14ac:dyDescent="0.25">
      <c r="B49" s="28" t="s">
        <v>97</v>
      </c>
      <c r="C49" s="29">
        <v>45902</v>
      </c>
      <c r="D49" s="30">
        <v>90.49</v>
      </c>
      <c r="G49" s="25"/>
      <c r="H49" s="29">
        <v>45902</v>
      </c>
      <c r="I49" s="42">
        <v>33.875</v>
      </c>
    </row>
    <row r="50" spans="2:9" x14ac:dyDescent="0.25">
      <c r="B50" s="28" t="s">
        <v>97</v>
      </c>
      <c r="C50" s="29">
        <v>45903</v>
      </c>
      <c r="D50" s="30">
        <v>93.69</v>
      </c>
      <c r="G50" s="25"/>
      <c r="H50" s="29">
        <v>45903</v>
      </c>
      <c r="I50" s="42">
        <v>34.4</v>
      </c>
    </row>
    <row r="51" spans="2:9" x14ac:dyDescent="0.25">
      <c r="B51" s="28" t="s">
        <v>97</v>
      </c>
      <c r="C51" s="29">
        <v>45904</v>
      </c>
      <c r="D51" s="30">
        <v>95.43</v>
      </c>
      <c r="G51" s="25"/>
      <c r="H51" s="29">
        <v>45904</v>
      </c>
      <c r="I51" s="42">
        <v>34.694000000000003</v>
      </c>
    </row>
    <row r="52" spans="2:9" x14ac:dyDescent="0.25">
      <c r="B52" s="28" t="s">
        <v>97</v>
      </c>
      <c r="C52" s="29">
        <v>45905</v>
      </c>
      <c r="D52" s="30">
        <v>95.12</v>
      </c>
      <c r="G52" s="25"/>
      <c r="H52" s="29">
        <v>45905</v>
      </c>
      <c r="I52" s="42">
        <v>34.148000000000003</v>
      </c>
    </row>
    <row r="53" spans="2:9" x14ac:dyDescent="0.25">
      <c r="B53" s="28" t="s">
        <v>97</v>
      </c>
      <c r="C53" s="29">
        <v>45908</v>
      </c>
      <c r="D53" s="30">
        <v>96.58</v>
      </c>
      <c r="G53" s="25"/>
      <c r="H53" s="29">
        <v>45908</v>
      </c>
      <c r="I53" s="42">
        <v>35.36</v>
      </c>
    </row>
    <row r="54" spans="2:9" x14ac:dyDescent="0.25">
      <c r="B54" s="28" t="s">
        <v>97</v>
      </c>
      <c r="C54" s="29">
        <v>45909</v>
      </c>
      <c r="D54" s="30">
        <v>95.6</v>
      </c>
      <c r="G54" s="25"/>
      <c r="H54" s="29">
        <v>45909</v>
      </c>
      <c r="I54" s="42">
        <v>35.088000000000001</v>
      </c>
    </row>
    <row r="55" spans="2:9" x14ac:dyDescent="0.25">
      <c r="B55" s="28" t="s">
        <v>97</v>
      </c>
      <c r="C55" s="29">
        <v>45910</v>
      </c>
      <c r="D55" s="30">
        <v>95.04</v>
      </c>
      <c r="G55" s="25"/>
      <c r="H55" s="29">
        <v>45910</v>
      </c>
      <c r="I55" s="42">
        <v>35.325000000000003</v>
      </c>
    </row>
    <row r="56" spans="2:9" x14ac:dyDescent="0.25">
      <c r="B56" s="28" t="s">
        <v>97</v>
      </c>
      <c r="C56" s="29">
        <v>45911</v>
      </c>
      <c r="D56" s="30">
        <v>93.22</v>
      </c>
      <c r="G56" s="25"/>
      <c r="H56" s="29">
        <v>45911</v>
      </c>
      <c r="I56" s="42">
        <v>34.484000000000002</v>
      </c>
    </row>
    <row r="57" spans="2:9" x14ac:dyDescent="0.25">
      <c r="B57" s="28" t="s">
        <v>97</v>
      </c>
      <c r="C57" s="29">
        <v>45912</v>
      </c>
      <c r="D57" s="30">
        <v>95.19</v>
      </c>
      <c r="G57" s="25" t="s">
        <v>76</v>
      </c>
      <c r="H57" s="29">
        <v>45912</v>
      </c>
      <c r="I57" s="42">
        <v>34.917999999999999</v>
      </c>
    </row>
    <row r="58" spans="2:9" x14ac:dyDescent="0.25">
      <c r="B58" s="28" t="s">
        <v>97</v>
      </c>
      <c r="C58" s="29">
        <v>45915</v>
      </c>
      <c r="D58" s="30">
        <v>97.49</v>
      </c>
      <c r="G58" s="25" t="s">
        <v>76</v>
      </c>
      <c r="H58" s="29">
        <v>45915</v>
      </c>
      <c r="I58" s="42">
        <v>34.317999999999998</v>
      </c>
    </row>
    <row r="59" spans="2:9" x14ac:dyDescent="0.25">
      <c r="B59" s="28" t="s">
        <v>97</v>
      </c>
      <c r="C59" s="29">
        <v>45916</v>
      </c>
      <c r="D59" s="30">
        <v>97.61</v>
      </c>
      <c r="G59" s="25" t="s">
        <v>76</v>
      </c>
      <c r="H59" s="29">
        <v>45916</v>
      </c>
      <c r="I59" s="42">
        <v>34.350000000000009</v>
      </c>
    </row>
    <row r="60" spans="2:9" x14ac:dyDescent="0.25">
      <c r="B60" s="28" t="s">
        <v>97</v>
      </c>
      <c r="C60" s="29">
        <v>45917</v>
      </c>
      <c r="D60" s="30">
        <v>97.14</v>
      </c>
      <c r="G60" s="25" t="s">
        <v>76</v>
      </c>
      <c r="H60" s="29">
        <v>45917</v>
      </c>
      <c r="I60" s="42">
        <v>34.493000000000002</v>
      </c>
    </row>
    <row r="61" spans="2:9" x14ac:dyDescent="0.25">
      <c r="B61" s="28" t="s">
        <v>97</v>
      </c>
      <c r="C61" s="29">
        <v>45918</v>
      </c>
      <c r="D61" s="30">
        <v>98.92</v>
      </c>
      <c r="G61" s="25" t="s">
        <v>76</v>
      </c>
      <c r="H61" s="29">
        <v>45918</v>
      </c>
      <c r="I61" s="42">
        <v>34.866999999999997</v>
      </c>
    </row>
    <row r="62" spans="2:9" x14ac:dyDescent="0.25">
      <c r="B62" s="28" t="s">
        <v>97</v>
      </c>
      <c r="C62" s="29">
        <v>45919</v>
      </c>
      <c r="D62" s="30">
        <v>98.7</v>
      </c>
      <c r="G62" s="25"/>
      <c r="H62" s="29">
        <v>45919</v>
      </c>
      <c r="I62" s="42">
        <v>34.204000000000001</v>
      </c>
    </row>
    <row r="63" spans="2:9" x14ac:dyDescent="0.25">
      <c r="B63" s="28"/>
      <c r="C63" s="29"/>
      <c r="D63" s="30"/>
      <c r="G63" s="25"/>
      <c r="H63" s="29"/>
      <c r="I63" s="42"/>
    </row>
    <row r="64" spans="2:9" x14ac:dyDescent="0.25">
      <c r="I64" s="1" t="s">
        <v>76</v>
      </c>
    </row>
    <row r="65" spans="9:9" x14ac:dyDescent="0.25">
      <c r="I65" s="1" t="s">
        <v>76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C1969EAB-8F93-4285-8309-7B21C170290D}"/>
    <hyperlink ref="B21" r:id="rId2" display="Berechnungsdetails im Preisblatt (Seite 3)" xr:uid="{A60A88CD-BAA8-4C69-BC45-A40E583E5F36}"/>
    <hyperlink ref="G21" r:id="rId3" display="Berechnungsdetails im Preisblatt (Seite 3)" xr:uid="{A4E92C55-5C73-486D-A27E-91951886FDD8}"/>
    <hyperlink ref="H28:I28" r:id="rId4" display="CEGH" xr:uid="{3D52F6CE-2C13-4078-BFD1-6DDCE2A3CD04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A13B2-2380-49BF-B505-CF98F43C82C8}">
  <dimension ref="B6:J66"/>
  <sheetViews>
    <sheetView zoomScaleNormal="100" workbookViewId="0">
      <selection activeCell="D34" sqref="D34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September 2025</v>
      </c>
      <c r="C8" s="84"/>
      <c r="D8" s="85"/>
      <c r="G8" s="83" t="str">
        <f ca="1">MID(CELL("dateiname",F1),FIND("]",CELL("dateiname",F1))+1,255)</f>
        <v>September 2025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10.67</v>
      </c>
      <c r="D10" s="12">
        <f>C10*1.2</f>
        <v>12.804</v>
      </c>
      <c r="E10" s="13"/>
      <c r="F10" s="13"/>
      <c r="G10" s="15" t="s">
        <v>31</v>
      </c>
      <c r="H10" s="41">
        <f>ROUND((($H$30-$H$31)+4.75)/10,2)</f>
        <v>4.0999999999999996</v>
      </c>
      <c r="I10" s="12">
        <f>H10*1.2</f>
        <v>4.919999999999999</v>
      </c>
    </row>
    <row r="11" spans="2:9" x14ac:dyDescent="0.25">
      <c r="B11" s="16" t="s">
        <v>24</v>
      </c>
      <c r="C11" s="41">
        <f>ROUND(((($C$30-$C$31)*1.1)+9.75)/10,2)</f>
        <v>10.67</v>
      </c>
      <c r="D11" s="12">
        <f t="shared" ref="D11:D13" si="0">C11*1.2</f>
        <v>12.804</v>
      </c>
      <c r="E11" s="13"/>
      <c r="F11" s="13"/>
      <c r="G11" s="15" t="s">
        <v>30</v>
      </c>
      <c r="H11" s="41">
        <f>ROUND((($H$30-$H$31)+4.75)/10,2)</f>
        <v>4.0999999999999996</v>
      </c>
      <c r="I11" s="12">
        <f t="shared" ref="I11:I13" si="1">H11*1.2</f>
        <v>4.919999999999999</v>
      </c>
    </row>
    <row r="12" spans="2:9" x14ac:dyDescent="0.25">
      <c r="B12" s="15" t="s">
        <v>25</v>
      </c>
      <c r="C12" s="41">
        <f>ROUND(((($C$30-$C$31)*1.1)+14.75)/10,2)</f>
        <v>11.17</v>
      </c>
      <c r="D12" s="12">
        <f t="shared" si="0"/>
        <v>13.404</v>
      </c>
      <c r="E12" s="13"/>
      <c r="F12" s="13"/>
      <c r="G12" s="15" t="s">
        <v>29</v>
      </c>
      <c r="H12" s="41">
        <f>ROUND((($H$30-$H$31)+9.75)/10,2)</f>
        <v>4.5999999999999996</v>
      </c>
      <c r="I12" s="12">
        <f t="shared" si="1"/>
        <v>5.52</v>
      </c>
    </row>
    <row r="13" spans="2:9" x14ac:dyDescent="0.25">
      <c r="B13" s="15" t="s">
        <v>26</v>
      </c>
      <c r="C13" s="41">
        <f>ROUND(((($C$30-$C$31)*1.1)+14.75)/10,2)</f>
        <v>11.17</v>
      </c>
      <c r="D13" s="12">
        <f t="shared" si="0"/>
        <v>13.404</v>
      </c>
      <c r="E13" s="13"/>
      <c r="F13" s="13"/>
      <c r="G13" s="15" t="s">
        <v>32</v>
      </c>
      <c r="H13" s="41">
        <f>ROUND((($H$30-$H$31)+9.75)/10,2)</f>
        <v>4.5999999999999996</v>
      </c>
      <c r="I13" s="12">
        <f t="shared" si="1"/>
        <v>5.52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September 2025</v>
      </c>
      <c r="D26" s="102"/>
      <c r="G26" s="18" t="s">
        <v>0</v>
      </c>
      <c r="H26" s="103" t="str">
        <f ca="1">G8</f>
        <v>September 2025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88.098260869565209</v>
      </c>
      <c r="D30" s="10" t="s">
        <v>5</v>
      </c>
      <c r="G30" s="9" t="s">
        <v>8</v>
      </c>
      <c r="H30" s="11">
        <f>I34</f>
        <v>36.276304347826091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September 2025</v>
      </c>
      <c r="H34" s="109"/>
      <c r="I34" s="37">
        <f>AVERAGE(I41:I63)</f>
        <v>36.276304347826091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September 2025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96</v>
      </c>
      <c r="C41" s="26">
        <v>45859</v>
      </c>
      <c r="D41" s="27">
        <v>91.48</v>
      </c>
      <c r="G41" s="25"/>
      <c r="H41" s="29">
        <v>45859</v>
      </c>
      <c r="I41" s="42">
        <v>36.969000000000001</v>
      </c>
    </row>
    <row r="42" spans="2:9" x14ac:dyDescent="0.25">
      <c r="B42" s="28" t="s">
        <v>96</v>
      </c>
      <c r="C42" s="29">
        <v>45860</v>
      </c>
      <c r="D42" s="30">
        <v>91</v>
      </c>
      <c r="G42" s="25"/>
      <c r="H42" s="29">
        <v>45860</v>
      </c>
      <c r="I42" s="42">
        <v>36.854999999999997</v>
      </c>
    </row>
    <row r="43" spans="2:9" x14ac:dyDescent="0.25">
      <c r="B43" s="28" t="s">
        <v>96</v>
      </c>
      <c r="C43" s="29">
        <v>45861</v>
      </c>
      <c r="D43" s="30">
        <v>87.48</v>
      </c>
      <c r="G43" s="25"/>
      <c r="H43" s="29">
        <v>45861</v>
      </c>
      <c r="I43" s="42">
        <v>36.417000000000002</v>
      </c>
    </row>
    <row r="44" spans="2:9" x14ac:dyDescent="0.25">
      <c r="B44" s="28" t="s">
        <v>96</v>
      </c>
      <c r="C44" s="29">
        <v>45862</v>
      </c>
      <c r="D44" s="30">
        <v>88.77</v>
      </c>
      <c r="G44" s="25"/>
      <c r="H44" s="29">
        <v>45862</v>
      </c>
      <c r="I44" s="42">
        <v>36.171999999999997</v>
      </c>
    </row>
    <row r="45" spans="2:9" x14ac:dyDescent="0.25">
      <c r="B45" s="28" t="s">
        <v>96</v>
      </c>
      <c r="C45" s="29">
        <v>45863</v>
      </c>
      <c r="D45" s="30">
        <v>89.03</v>
      </c>
      <c r="G45" s="25"/>
      <c r="H45" s="29">
        <v>45863</v>
      </c>
      <c r="I45" s="42">
        <v>36.256</v>
      </c>
    </row>
    <row r="46" spans="2:9" x14ac:dyDescent="0.25">
      <c r="B46" s="28" t="s">
        <v>96</v>
      </c>
      <c r="C46" s="29">
        <v>45866</v>
      </c>
      <c r="D46" s="30">
        <v>89.15</v>
      </c>
      <c r="G46" s="25"/>
      <c r="H46" s="29">
        <v>45866</v>
      </c>
      <c r="I46" s="42">
        <v>36.694000000000003</v>
      </c>
    </row>
    <row r="47" spans="2:9" x14ac:dyDescent="0.25">
      <c r="B47" s="28" t="s">
        <v>96</v>
      </c>
      <c r="C47" s="29">
        <v>45867</v>
      </c>
      <c r="D47" s="30">
        <v>94.33</v>
      </c>
      <c r="G47" s="25"/>
      <c r="H47" s="29">
        <v>45867</v>
      </c>
      <c r="I47" s="42">
        <v>37.981000000000002</v>
      </c>
    </row>
    <row r="48" spans="2:9" x14ac:dyDescent="0.25">
      <c r="B48" s="28" t="s">
        <v>96</v>
      </c>
      <c r="C48" s="29">
        <v>45868</v>
      </c>
      <c r="D48" s="30">
        <v>94.02</v>
      </c>
      <c r="G48" s="25"/>
      <c r="H48" s="29">
        <v>45868</v>
      </c>
      <c r="I48" s="42">
        <v>38.393000000000001</v>
      </c>
    </row>
    <row r="49" spans="2:9" x14ac:dyDescent="0.25">
      <c r="B49" s="28" t="s">
        <v>96</v>
      </c>
      <c r="C49" s="29">
        <v>45869</v>
      </c>
      <c r="D49" s="30">
        <v>92.17</v>
      </c>
      <c r="G49" s="25"/>
      <c r="H49" s="29">
        <v>45869</v>
      </c>
      <c r="I49" s="42">
        <v>38.457000000000001</v>
      </c>
    </row>
    <row r="50" spans="2:9" x14ac:dyDescent="0.25">
      <c r="B50" s="28" t="s">
        <v>96</v>
      </c>
      <c r="C50" s="29">
        <v>45870</v>
      </c>
      <c r="D50" s="30">
        <v>90.69</v>
      </c>
      <c r="G50" s="25"/>
      <c r="H50" s="29">
        <v>45870</v>
      </c>
      <c r="I50" s="42">
        <v>37.098999999999997</v>
      </c>
    </row>
    <row r="51" spans="2:9" x14ac:dyDescent="0.25">
      <c r="B51" s="28" t="s">
        <v>96</v>
      </c>
      <c r="C51" s="29">
        <v>45873</v>
      </c>
      <c r="D51" s="30">
        <v>90.12</v>
      </c>
      <c r="G51" s="25"/>
      <c r="H51" s="29">
        <v>45873</v>
      </c>
      <c r="I51" s="42">
        <v>37.286000000000001</v>
      </c>
    </row>
    <row r="52" spans="2:9" x14ac:dyDescent="0.25">
      <c r="B52" s="28" t="s">
        <v>96</v>
      </c>
      <c r="C52" s="29">
        <v>45874</v>
      </c>
      <c r="D52" s="30">
        <v>90.26</v>
      </c>
      <c r="G52" s="25"/>
      <c r="H52" s="29">
        <v>45874</v>
      </c>
      <c r="I52" s="42">
        <v>37.351999999999997</v>
      </c>
    </row>
    <row r="53" spans="2:9" x14ac:dyDescent="0.25">
      <c r="B53" s="28" t="s">
        <v>96</v>
      </c>
      <c r="C53" s="29">
        <v>45875</v>
      </c>
      <c r="D53" s="30">
        <v>87.65</v>
      </c>
      <c r="G53" s="25"/>
      <c r="H53" s="29">
        <v>45875</v>
      </c>
      <c r="I53" s="42">
        <v>36.371000000000002</v>
      </c>
    </row>
    <row r="54" spans="2:9" x14ac:dyDescent="0.25">
      <c r="B54" s="28" t="s">
        <v>96</v>
      </c>
      <c r="C54" s="29">
        <v>45876</v>
      </c>
      <c r="D54" s="30">
        <v>86.7</v>
      </c>
      <c r="G54" s="25"/>
      <c r="H54" s="29">
        <v>45876</v>
      </c>
      <c r="I54" s="42">
        <v>35.956000000000003</v>
      </c>
    </row>
    <row r="55" spans="2:9" x14ac:dyDescent="0.25">
      <c r="B55" s="28" t="s">
        <v>96</v>
      </c>
      <c r="C55" s="29">
        <v>45877</v>
      </c>
      <c r="D55" s="30">
        <v>87.11</v>
      </c>
      <c r="G55" s="25"/>
      <c r="H55" s="29">
        <v>45877</v>
      </c>
      <c r="I55" s="42">
        <v>35.581000000000003</v>
      </c>
    </row>
    <row r="56" spans="2:9" x14ac:dyDescent="0.25">
      <c r="B56" s="28" t="s">
        <v>96</v>
      </c>
      <c r="C56" s="29">
        <v>45880</v>
      </c>
      <c r="D56" s="30">
        <v>86.14</v>
      </c>
      <c r="G56" s="25"/>
      <c r="H56" s="29">
        <v>45880</v>
      </c>
      <c r="I56" s="42">
        <v>36.009</v>
      </c>
    </row>
    <row r="57" spans="2:9" x14ac:dyDescent="0.25">
      <c r="B57" s="28" t="s">
        <v>96</v>
      </c>
      <c r="C57" s="29">
        <v>45881</v>
      </c>
      <c r="D57" s="30">
        <v>85.22</v>
      </c>
      <c r="G57" s="25" t="s">
        <v>76</v>
      </c>
      <c r="H57" s="29">
        <v>45881</v>
      </c>
      <c r="I57" s="42">
        <v>35.395000000000003</v>
      </c>
    </row>
    <row r="58" spans="2:9" x14ac:dyDescent="0.25">
      <c r="B58" s="28" t="s">
        <v>96</v>
      </c>
      <c r="C58" s="29">
        <v>45882</v>
      </c>
      <c r="D58" s="30">
        <v>84.35</v>
      </c>
      <c r="G58" s="25" t="s">
        <v>76</v>
      </c>
      <c r="H58" s="29">
        <v>45882</v>
      </c>
      <c r="I58" s="42">
        <v>35.668999999999997</v>
      </c>
    </row>
    <row r="59" spans="2:9" x14ac:dyDescent="0.25">
      <c r="B59" s="28" t="s">
        <v>96</v>
      </c>
      <c r="C59" s="29">
        <v>45883</v>
      </c>
      <c r="D59" s="30">
        <v>84.07</v>
      </c>
      <c r="G59" s="25" t="s">
        <v>76</v>
      </c>
      <c r="H59" s="29">
        <v>45883</v>
      </c>
      <c r="I59" s="42">
        <v>35.283000000000001</v>
      </c>
    </row>
    <row r="60" spans="2:9" x14ac:dyDescent="0.25">
      <c r="B60" s="28" t="s">
        <v>96</v>
      </c>
      <c r="C60" s="29">
        <v>45884</v>
      </c>
      <c r="D60" s="30">
        <v>82.45</v>
      </c>
      <c r="G60" s="25" t="s">
        <v>76</v>
      </c>
      <c r="H60" s="29">
        <v>45884</v>
      </c>
      <c r="I60" s="42">
        <v>34.213000000000001</v>
      </c>
    </row>
    <row r="61" spans="2:9" x14ac:dyDescent="0.25">
      <c r="B61" s="28" t="s">
        <v>96</v>
      </c>
      <c r="C61" s="29">
        <v>45887</v>
      </c>
      <c r="D61" s="30">
        <v>84.62</v>
      </c>
      <c r="G61" s="25" t="s">
        <v>76</v>
      </c>
      <c r="H61" s="29">
        <v>45887</v>
      </c>
      <c r="I61" s="42">
        <v>34.465000000000003</v>
      </c>
    </row>
    <row r="62" spans="2:9" x14ac:dyDescent="0.25">
      <c r="B62" s="28" t="s">
        <v>96</v>
      </c>
      <c r="C62" s="29">
        <v>45888</v>
      </c>
      <c r="D62" s="30">
        <v>83.83</v>
      </c>
      <c r="G62" s="25"/>
      <c r="H62" s="29">
        <v>45888</v>
      </c>
      <c r="I62" s="42">
        <v>34.445999999999998</v>
      </c>
    </row>
    <row r="63" spans="2:9" x14ac:dyDescent="0.25">
      <c r="B63" s="28" t="s">
        <v>96</v>
      </c>
      <c r="C63" s="29">
        <v>45889</v>
      </c>
      <c r="D63" s="30">
        <v>85.62</v>
      </c>
      <c r="G63" s="25"/>
      <c r="H63" s="29">
        <v>45889</v>
      </c>
      <c r="I63" s="42">
        <v>35.036000000000001</v>
      </c>
    </row>
    <row r="66" spans="9:9" x14ac:dyDescent="0.25">
      <c r="I66" s="1" t="s">
        <v>76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B82D66F2-4232-425F-B504-9B59CD4B87BA}"/>
    <hyperlink ref="B21" r:id="rId2" display="Berechnungsdetails im Preisblatt (Seite 3)" xr:uid="{546EE03E-1F90-4F60-BF78-9D7D30974195}"/>
    <hyperlink ref="G21" r:id="rId3" display="Berechnungsdetails im Preisblatt (Seite 3)" xr:uid="{52B6C758-8599-4B94-A4EA-17BD15E1631A}"/>
    <hyperlink ref="H28:I28" r:id="rId4" display="CEGH" xr:uid="{3EB6D06A-CF24-4895-9036-174A0F6E9F92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6DA33-771E-44C9-A1EE-EB52BC98C6E3}">
  <dimension ref="B6:J66"/>
  <sheetViews>
    <sheetView zoomScaleNormal="100" workbookViewId="0">
      <selection activeCell="F23" sqref="F23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August 2025</v>
      </c>
      <c r="C8" s="84"/>
      <c r="D8" s="85"/>
      <c r="G8" s="83" t="str">
        <f ca="1">MID(CELL("dateiname",F1),FIND("]",CELL("dateiname",F1))+1,255)</f>
        <v>August 2025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10.36</v>
      </c>
      <c r="D10" s="12">
        <f>C10*1.2</f>
        <v>12.431999999999999</v>
      </c>
      <c r="E10" s="13"/>
      <c r="F10" s="13"/>
      <c r="G10" s="15" t="s">
        <v>31</v>
      </c>
      <c r="H10" s="41">
        <f>ROUND((($H$30-$H$31)+4.75)/10,2)</f>
        <v>4.32</v>
      </c>
      <c r="I10" s="12">
        <f>H10*1.2</f>
        <v>5.1840000000000002</v>
      </c>
    </row>
    <row r="11" spans="2:9" x14ac:dyDescent="0.25">
      <c r="B11" s="16" t="s">
        <v>24</v>
      </c>
      <c r="C11" s="41">
        <f>ROUND(((($C$30-$C$31)*1.1)+9.75)/10,2)</f>
        <v>10.36</v>
      </c>
      <c r="D11" s="12">
        <f t="shared" ref="D11:D13" si="0">C11*1.2</f>
        <v>12.431999999999999</v>
      </c>
      <c r="E11" s="13"/>
      <c r="F11" s="13"/>
      <c r="G11" s="15" t="s">
        <v>30</v>
      </c>
      <c r="H11" s="41">
        <f>ROUND((($H$30-$H$31)+4.75)/10,2)</f>
        <v>4.32</v>
      </c>
      <c r="I11" s="12">
        <f t="shared" ref="I11:I13" si="1">H11*1.2</f>
        <v>5.1840000000000002</v>
      </c>
    </row>
    <row r="12" spans="2:9" x14ac:dyDescent="0.25">
      <c r="B12" s="15" t="s">
        <v>25</v>
      </c>
      <c r="C12" s="41">
        <f>ROUND(((($C$30-$C$31)*1.1)+14.75)/10,2)</f>
        <v>10.86</v>
      </c>
      <c r="D12" s="12">
        <f t="shared" si="0"/>
        <v>13.031999999999998</v>
      </c>
      <c r="E12" s="13"/>
      <c r="F12" s="13"/>
      <c r="G12" s="15" t="s">
        <v>29</v>
      </c>
      <c r="H12" s="41">
        <f>ROUND((($H$30-$H$31)+9.75)/10,2)</f>
        <v>4.82</v>
      </c>
      <c r="I12" s="12">
        <f t="shared" si="1"/>
        <v>5.7839999999999998</v>
      </c>
    </row>
    <row r="13" spans="2:9" x14ac:dyDescent="0.25">
      <c r="B13" s="15" t="s">
        <v>26</v>
      </c>
      <c r="C13" s="41">
        <f>ROUND(((($C$30-$C$31)*1.1)+14.75)/10,2)</f>
        <v>10.86</v>
      </c>
      <c r="D13" s="12">
        <f t="shared" si="0"/>
        <v>13.031999999999998</v>
      </c>
      <c r="E13" s="13"/>
      <c r="F13" s="13"/>
      <c r="G13" s="15" t="s">
        <v>32</v>
      </c>
      <c r="H13" s="41">
        <f>ROUND((($H$30-$H$31)+9.75)/10,2)</f>
        <v>4.82</v>
      </c>
      <c r="I13" s="12">
        <f t="shared" si="1"/>
        <v>5.7839999999999998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August 2025</v>
      </c>
      <c r="D26" s="102"/>
      <c r="G26" s="18" t="s">
        <v>0</v>
      </c>
      <c r="H26" s="103" t="str">
        <f ca="1">G8</f>
        <v>August 2025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85.3065</v>
      </c>
      <c r="D30" s="10" t="s">
        <v>5</v>
      </c>
      <c r="G30" s="9" t="s">
        <v>8</v>
      </c>
      <c r="H30" s="11">
        <f>I34</f>
        <v>38.47610000000001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August 2025</v>
      </c>
      <c r="H34" s="109"/>
      <c r="I34" s="37">
        <f>AVERAGE(I41:I63)</f>
        <v>38.47610000000001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August 2025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95</v>
      </c>
      <c r="C41" s="26">
        <v>45831</v>
      </c>
      <c r="D41" s="27">
        <v>92.27</v>
      </c>
      <c r="G41" s="25"/>
      <c r="H41" s="29">
        <v>45831</v>
      </c>
      <c r="I41" s="42">
        <v>44.401000000000003</v>
      </c>
    </row>
    <row r="42" spans="2:9" x14ac:dyDescent="0.25">
      <c r="B42" s="28" t="s">
        <v>95</v>
      </c>
      <c r="C42" s="29">
        <v>45832</v>
      </c>
      <c r="D42" s="30">
        <v>87.11</v>
      </c>
      <c r="G42" s="25"/>
      <c r="H42" s="29">
        <v>45832</v>
      </c>
      <c r="I42" s="42">
        <v>39.696000000000005</v>
      </c>
    </row>
    <row r="43" spans="2:9" x14ac:dyDescent="0.25">
      <c r="B43" s="28" t="s">
        <v>95</v>
      </c>
      <c r="C43" s="29">
        <v>45833</v>
      </c>
      <c r="D43" s="30">
        <v>87.31</v>
      </c>
      <c r="G43" s="25"/>
      <c r="H43" s="29">
        <v>45833</v>
      </c>
      <c r="I43" s="42">
        <v>39.612000000000002</v>
      </c>
    </row>
    <row r="44" spans="2:9" x14ac:dyDescent="0.25">
      <c r="B44" s="28" t="s">
        <v>95</v>
      </c>
      <c r="C44" s="29">
        <v>45834</v>
      </c>
      <c r="D44" s="30">
        <v>82.65</v>
      </c>
      <c r="G44" s="25"/>
      <c r="H44" s="29">
        <v>45834</v>
      </c>
      <c r="I44" s="42">
        <v>38.305</v>
      </c>
    </row>
    <row r="45" spans="2:9" x14ac:dyDescent="0.25">
      <c r="B45" s="28" t="s">
        <v>95</v>
      </c>
      <c r="C45" s="29">
        <v>45835</v>
      </c>
      <c r="D45" s="30">
        <v>83.59</v>
      </c>
      <c r="G45" s="25"/>
      <c r="H45" s="29">
        <v>45835</v>
      </c>
      <c r="I45" s="42">
        <v>37.753999999999998</v>
      </c>
    </row>
    <row r="46" spans="2:9" x14ac:dyDescent="0.25">
      <c r="B46" s="28" t="s">
        <v>95</v>
      </c>
      <c r="C46" s="29">
        <v>45838</v>
      </c>
      <c r="D46" s="30">
        <v>82.17</v>
      </c>
      <c r="G46" s="25"/>
      <c r="H46" s="29">
        <v>45838</v>
      </c>
      <c r="I46" s="42">
        <v>36.864000000000004</v>
      </c>
    </row>
    <row r="47" spans="2:9" x14ac:dyDescent="0.25">
      <c r="B47" s="28" t="s">
        <v>95</v>
      </c>
      <c r="C47" s="29">
        <v>45839</v>
      </c>
      <c r="D47" s="30">
        <v>85.13</v>
      </c>
      <c r="G47" s="25"/>
      <c r="H47" s="29">
        <v>45839</v>
      </c>
      <c r="I47" s="42">
        <v>37.615000000000002</v>
      </c>
    </row>
    <row r="48" spans="2:9" x14ac:dyDescent="0.25">
      <c r="B48" s="28" t="s">
        <v>95</v>
      </c>
      <c r="C48" s="29">
        <v>45840</v>
      </c>
      <c r="D48" s="30">
        <v>87.4</v>
      </c>
      <c r="G48" s="25"/>
      <c r="H48" s="29">
        <v>45840</v>
      </c>
      <c r="I48" s="42">
        <v>37.627000000000002</v>
      </c>
    </row>
    <row r="49" spans="2:9" x14ac:dyDescent="0.25">
      <c r="B49" s="28" t="s">
        <v>95</v>
      </c>
      <c r="C49" s="29">
        <v>45841</v>
      </c>
      <c r="D49" s="30">
        <v>85.54</v>
      </c>
      <c r="G49" s="25"/>
      <c r="H49" s="29">
        <v>45841</v>
      </c>
      <c r="I49" s="42">
        <v>37.731999999999999</v>
      </c>
    </row>
    <row r="50" spans="2:9" x14ac:dyDescent="0.25">
      <c r="B50" s="28" t="s">
        <v>95</v>
      </c>
      <c r="C50" s="29">
        <v>45842</v>
      </c>
      <c r="D50" s="30">
        <v>86.49</v>
      </c>
      <c r="G50" s="25"/>
      <c r="H50" s="29">
        <v>45842</v>
      </c>
      <c r="I50" s="42">
        <v>37.631</v>
      </c>
    </row>
    <row r="51" spans="2:9" x14ac:dyDescent="0.25">
      <c r="B51" s="28" t="s">
        <v>95</v>
      </c>
      <c r="C51" s="29">
        <v>45845</v>
      </c>
      <c r="D51" s="30">
        <v>86.96</v>
      </c>
      <c r="G51" s="25"/>
      <c r="H51" s="29">
        <v>45845</v>
      </c>
      <c r="I51" s="42">
        <v>37.658999999999999</v>
      </c>
    </row>
    <row r="52" spans="2:9" x14ac:dyDescent="0.25">
      <c r="B52" s="28" t="s">
        <v>95</v>
      </c>
      <c r="C52" s="29">
        <v>45846</v>
      </c>
      <c r="D52" s="30">
        <v>87.19</v>
      </c>
      <c r="G52" s="25"/>
      <c r="H52" s="29">
        <v>45846</v>
      </c>
      <c r="I52" s="42">
        <v>38.093000000000004</v>
      </c>
    </row>
    <row r="53" spans="2:9" x14ac:dyDescent="0.25">
      <c r="B53" s="28" t="s">
        <v>95</v>
      </c>
      <c r="C53" s="29">
        <v>45847</v>
      </c>
      <c r="D53" s="30">
        <v>83.56</v>
      </c>
      <c r="G53" s="25"/>
      <c r="H53" s="29">
        <v>45847</v>
      </c>
      <c r="I53" s="42">
        <v>38.24</v>
      </c>
    </row>
    <row r="54" spans="2:9" x14ac:dyDescent="0.25">
      <c r="B54" s="28" t="s">
        <v>95</v>
      </c>
      <c r="C54" s="29">
        <v>45848</v>
      </c>
      <c r="D54" s="30">
        <v>85.73</v>
      </c>
      <c r="G54" s="25"/>
      <c r="H54" s="29">
        <v>45848</v>
      </c>
      <c r="I54" s="42">
        <v>38.841999999999999</v>
      </c>
    </row>
    <row r="55" spans="2:9" x14ac:dyDescent="0.25">
      <c r="B55" s="28" t="s">
        <v>95</v>
      </c>
      <c r="C55" s="29">
        <v>45849</v>
      </c>
      <c r="D55" s="30">
        <v>84.29</v>
      </c>
      <c r="G55" s="25"/>
      <c r="H55" s="29">
        <v>45849</v>
      </c>
      <c r="I55" s="42">
        <v>39.146000000000001</v>
      </c>
    </row>
    <row r="56" spans="2:9" x14ac:dyDescent="0.25">
      <c r="B56" s="28" t="s">
        <v>95</v>
      </c>
      <c r="C56" s="29">
        <v>45852</v>
      </c>
      <c r="D56" s="30">
        <v>86.33</v>
      </c>
      <c r="G56" s="25"/>
      <c r="H56" s="29">
        <v>45852</v>
      </c>
      <c r="I56" s="42">
        <v>39.040999999999997</v>
      </c>
    </row>
    <row r="57" spans="2:9" x14ac:dyDescent="0.25">
      <c r="B57" s="28" t="s">
        <v>95</v>
      </c>
      <c r="C57" s="29">
        <v>45853</v>
      </c>
      <c r="D57" s="30">
        <v>82.87</v>
      </c>
      <c r="G57" s="25" t="s">
        <v>76</v>
      </c>
      <c r="H57" s="29">
        <v>45853</v>
      </c>
      <c r="I57" s="42">
        <v>38.017000000000003</v>
      </c>
    </row>
    <row r="58" spans="2:9" x14ac:dyDescent="0.25">
      <c r="B58" s="28" t="s">
        <v>95</v>
      </c>
      <c r="C58" s="29">
        <v>45854</v>
      </c>
      <c r="D58" s="30">
        <v>85.41</v>
      </c>
      <c r="G58" s="25" t="s">
        <v>76</v>
      </c>
      <c r="H58" s="29">
        <v>45854</v>
      </c>
      <c r="I58" s="42">
        <v>38.161999999999999</v>
      </c>
    </row>
    <row r="59" spans="2:9" x14ac:dyDescent="0.25">
      <c r="B59" s="28" t="s">
        <v>95</v>
      </c>
      <c r="C59" s="29">
        <v>45855</v>
      </c>
      <c r="D59" s="30">
        <v>82.68</v>
      </c>
      <c r="G59" s="25" t="s">
        <v>76</v>
      </c>
      <c r="H59" s="29">
        <v>45855</v>
      </c>
      <c r="I59" s="42">
        <v>37.9</v>
      </c>
    </row>
    <row r="60" spans="2:9" x14ac:dyDescent="0.25">
      <c r="B60" s="28" t="s">
        <v>95</v>
      </c>
      <c r="C60" s="29">
        <v>45856</v>
      </c>
      <c r="D60" s="30">
        <v>81.45</v>
      </c>
      <c r="G60" s="25" t="s">
        <v>76</v>
      </c>
      <c r="H60" s="29">
        <v>45856</v>
      </c>
      <c r="I60" s="42">
        <v>37.185000000000002</v>
      </c>
    </row>
    <row r="61" spans="2:9" x14ac:dyDescent="0.25">
      <c r="B61" s="28"/>
      <c r="C61" s="29"/>
      <c r="D61" s="30"/>
      <c r="G61" s="25" t="s">
        <v>76</v>
      </c>
      <c r="H61" s="29"/>
      <c r="I61" s="42"/>
    </row>
    <row r="62" spans="2:9" x14ac:dyDescent="0.25">
      <c r="B62" s="28"/>
      <c r="C62" s="29"/>
      <c r="D62" s="30"/>
      <c r="G62" s="25"/>
      <c r="H62" s="29"/>
      <c r="I62" s="42"/>
    </row>
    <row r="63" spans="2:9" x14ac:dyDescent="0.25">
      <c r="B63" s="28"/>
      <c r="C63" s="29"/>
      <c r="D63" s="30"/>
      <c r="G63" s="25"/>
      <c r="H63" s="29"/>
      <c r="I63" s="42"/>
    </row>
    <row r="66" spans="9:9" x14ac:dyDescent="0.25">
      <c r="I66" s="1" t="s">
        <v>76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69B0B8DD-4304-4579-88C3-ED6C972F811F}"/>
    <hyperlink ref="B21" r:id="rId2" display="Berechnungsdetails im Preisblatt (Seite 3)" xr:uid="{2D351EA2-E6CE-4464-A17A-60C8353F5301}"/>
    <hyperlink ref="G21" r:id="rId3" display="Berechnungsdetails im Preisblatt (Seite 3)" xr:uid="{B51E9F82-522F-4B79-883A-C8232AECDCEA}"/>
    <hyperlink ref="H28:I28" r:id="rId4" display="CEGH" xr:uid="{6DB8F493-26FE-4CD0-9170-69DD8E0C31F9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AA65A-D58C-4A2F-BAD7-C08B7B6171F1}">
  <dimension ref="B6:J66"/>
  <sheetViews>
    <sheetView zoomScaleNormal="100" workbookViewId="0">
      <selection activeCell="E46" sqref="E46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Juli 2025</v>
      </c>
      <c r="C8" s="84"/>
      <c r="D8" s="85"/>
      <c r="G8" s="83" t="str">
        <f ca="1">MID(CELL("dateiname",F1),FIND("]",CELL("dateiname",F1))+1,255)</f>
        <v>Juli 2025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10.17</v>
      </c>
      <c r="D10" s="12">
        <f>C10*1.2</f>
        <v>12.203999999999999</v>
      </c>
      <c r="E10" s="13"/>
      <c r="F10" s="13"/>
      <c r="G10" s="15" t="s">
        <v>31</v>
      </c>
      <c r="H10" s="41">
        <f>ROUND((($H$30-$H$31)+4.75)/10,2)</f>
        <v>4.5199999999999996</v>
      </c>
      <c r="I10" s="12">
        <f>H10*1.2</f>
        <v>5.4239999999999995</v>
      </c>
    </row>
    <row r="11" spans="2:9" x14ac:dyDescent="0.25">
      <c r="B11" s="16" t="s">
        <v>24</v>
      </c>
      <c r="C11" s="41">
        <f>ROUND(((($C$30-$C$31)*1.1)+9.75)/10,2)</f>
        <v>10.17</v>
      </c>
      <c r="D11" s="12">
        <f t="shared" ref="D11:D13" si="0">C11*1.2</f>
        <v>12.203999999999999</v>
      </c>
      <c r="E11" s="13"/>
      <c r="F11" s="13"/>
      <c r="G11" s="15" t="s">
        <v>30</v>
      </c>
      <c r="H11" s="41">
        <f>ROUND((($H$30-$H$31)+4.75)/10,2)</f>
        <v>4.5199999999999996</v>
      </c>
      <c r="I11" s="12">
        <f t="shared" ref="I11:I13" si="1">H11*1.2</f>
        <v>5.4239999999999995</v>
      </c>
    </row>
    <row r="12" spans="2:9" x14ac:dyDescent="0.25">
      <c r="B12" s="15" t="s">
        <v>25</v>
      </c>
      <c r="C12" s="41">
        <f>ROUND(((($C$30-$C$31)*1.1)+14.75)/10,2)</f>
        <v>10.67</v>
      </c>
      <c r="D12" s="12">
        <f t="shared" si="0"/>
        <v>12.804</v>
      </c>
      <c r="E12" s="13"/>
      <c r="F12" s="13"/>
      <c r="G12" s="15" t="s">
        <v>29</v>
      </c>
      <c r="H12" s="41">
        <f>ROUND((($H$30-$H$31)+9.75)/10,2)</f>
        <v>5.0199999999999996</v>
      </c>
      <c r="I12" s="12">
        <f t="shared" si="1"/>
        <v>6.0239999999999991</v>
      </c>
    </row>
    <row r="13" spans="2:9" x14ac:dyDescent="0.25">
      <c r="B13" s="15" t="s">
        <v>26</v>
      </c>
      <c r="C13" s="41">
        <f>ROUND(((($C$30-$C$31)*1.1)+14.75)/10,2)</f>
        <v>10.67</v>
      </c>
      <c r="D13" s="12">
        <f t="shared" si="0"/>
        <v>12.804</v>
      </c>
      <c r="E13" s="13"/>
      <c r="F13" s="13"/>
      <c r="G13" s="15" t="s">
        <v>32</v>
      </c>
      <c r="H13" s="41">
        <f>ROUND((($H$30-$H$31)+9.75)/10,2)</f>
        <v>5.0199999999999996</v>
      </c>
      <c r="I13" s="12">
        <f t="shared" si="1"/>
        <v>6.0239999999999991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Juli 2025</v>
      </c>
      <c r="D26" s="102"/>
      <c r="G26" s="18" t="s">
        <v>0</v>
      </c>
      <c r="H26" s="103" t="str">
        <f ca="1">G8</f>
        <v>Juli 2025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83.576521739130428</v>
      </c>
      <c r="D30" s="10" t="s">
        <v>5</v>
      </c>
      <c r="G30" s="9" t="s">
        <v>8</v>
      </c>
      <c r="H30" s="11">
        <f>I34</f>
        <v>40.44313043478261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Juli 2025</v>
      </c>
      <c r="H34" s="109"/>
      <c r="I34" s="37">
        <f>AVERAGE(I41:I63)</f>
        <v>40.44313043478261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Juli 2025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94</v>
      </c>
      <c r="C41" s="26">
        <v>45798</v>
      </c>
      <c r="D41" s="27">
        <v>86.09</v>
      </c>
      <c r="G41" s="25"/>
      <c r="H41" s="29">
        <v>45798</v>
      </c>
      <c r="I41" s="42">
        <v>39.662999999999997</v>
      </c>
    </row>
    <row r="42" spans="2:9" x14ac:dyDescent="0.25">
      <c r="B42" s="28" t="s">
        <v>94</v>
      </c>
      <c r="C42" s="29">
        <v>45799</v>
      </c>
      <c r="D42" s="30">
        <v>86.17</v>
      </c>
      <c r="G42" s="25"/>
      <c r="H42" s="29">
        <v>45799</v>
      </c>
      <c r="I42" s="42">
        <v>39.423000000000002</v>
      </c>
    </row>
    <row r="43" spans="2:9" x14ac:dyDescent="0.25">
      <c r="B43" s="28" t="s">
        <v>94</v>
      </c>
      <c r="C43" s="29">
        <v>45800</v>
      </c>
      <c r="D43" s="30">
        <v>85.59</v>
      </c>
      <c r="G43" s="25"/>
      <c r="H43" s="29">
        <v>45800</v>
      </c>
      <c r="I43" s="42">
        <v>39.557000000000002</v>
      </c>
    </row>
    <row r="44" spans="2:9" x14ac:dyDescent="0.25">
      <c r="B44" s="28" t="s">
        <v>94</v>
      </c>
      <c r="C44" s="29">
        <v>45803</v>
      </c>
      <c r="D44" s="30">
        <v>87.29</v>
      </c>
      <c r="G44" s="25"/>
      <c r="H44" s="29">
        <v>45803</v>
      </c>
      <c r="I44" s="42">
        <v>40.246000000000002</v>
      </c>
    </row>
    <row r="45" spans="2:9" x14ac:dyDescent="0.25">
      <c r="B45" s="28" t="s">
        <v>94</v>
      </c>
      <c r="C45" s="29">
        <v>45804</v>
      </c>
      <c r="D45" s="30">
        <v>86.43</v>
      </c>
      <c r="G45" s="25"/>
      <c r="H45" s="29">
        <v>45804</v>
      </c>
      <c r="I45" s="42">
        <v>40.201999999999998</v>
      </c>
    </row>
    <row r="46" spans="2:9" x14ac:dyDescent="0.25">
      <c r="B46" s="28" t="s">
        <v>94</v>
      </c>
      <c r="C46" s="29">
        <v>45805</v>
      </c>
      <c r="D46" s="30">
        <v>85.33</v>
      </c>
      <c r="G46" s="25"/>
      <c r="H46" s="29">
        <v>45805</v>
      </c>
      <c r="I46" s="42">
        <v>40.029000000000003</v>
      </c>
    </row>
    <row r="47" spans="2:9" x14ac:dyDescent="0.25">
      <c r="B47" s="28" t="s">
        <v>94</v>
      </c>
      <c r="C47" s="29">
        <v>45806</v>
      </c>
      <c r="D47" s="30">
        <v>82.7</v>
      </c>
      <c r="G47" s="25"/>
      <c r="H47" s="29">
        <v>45806</v>
      </c>
      <c r="I47" s="42">
        <v>38.731999999999999</v>
      </c>
    </row>
    <row r="48" spans="2:9" x14ac:dyDescent="0.25">
      <c r="B48" s="28" t="s">
        <v>94</v>
      </c>
      <c r="C48" s="29">
        <v>45807</v>
      </c>
      <c r="D48" s="30">
        <v>81</v>
      </c>
      <c r="G48" s="25"/>
      <c r="H48" s="29">
        <v>45807</v>
      </c>
      <c r="I48" s="42">
        <v>37.575000000000003</v>
      </c>
    </row>
    <row r="49" spans="2:9" x14ac:dyDescent="0.25">
      <c r="B49" s="28" t="s">
        <v>94</v>
      </c>
      <c r="C49" s="29">
        <v>45810</v>
      </c>
      <c r="D49" s="30">
        <v>80.849999999999994</v>
      </c>
      <c r="G49" s="25"/>
      <c r="H49" s="29">
        <v>45810</v>
      </c>
      <c r="I49" s="42">
        <v>38.338999999999999</v>
      </c>
    </row>
    <row r="50" spans="2:9" x14ac:dyDescent="0.25">
      <c r="B50" s="28" t="s">
        <v>94</v>
      </c>
      <c r="C50" s="29">
        <v>45811</v>
      </c>
      <c r="D50" s="30">
        <v>80.569999999999993</v>
      </c>
      <c r="G50" s="25"/>
      <c r="H50" s="29">
        <v>45811</v>
      </c>
      <c r="I50" s="42">
        <v>39.252000000000002</v>
      </c>
    </row>
    <row r="51" spans="2:9" x14ac:dyDescent="0.25">
      <c r="B51" s="28" t="s">
        <v>94</v>
      </c>
      <c r="C51" s="29">
        <v>45812</v>
      </c>
      <c r="D51" s="30">
        <v>79.8</v>
      </c>
      <c r="G51" s="25"/>
      <c r="H51" s="29">
        <v>45812</v>
      </c>
      <c r="I51" s="42">
        <v>39.392000000000003</v>
      </c>
    </row>
    <row r="52" spans="2:9" x14ac:dyDescent="0.25">
      <c r="B52" s="28" t="s">
        <v>94</v>
      </c>
      <c r="C52" s="29">
        <v>45813</v>
      </c>
      <c r="D52" s="30">
        <v>81.98</v>
      </c>
      <c r="G52" s="25"/>
      <c r="H52" s="29">
        <v>45813</v>
      </c>
      <c r="I52" s="42">
        <v>40.147000000000006</v>
      </c>
    </row>
    <row r="53" spans="2:9" x14ac:dyDescent="0.25">
      <c r="B53" s="28" t="s">
        <v>94</v>
      </c>
      <c r="C53" s="29">
        <v>45814</v>
      </c>
      <c r="D53" s="30">
        <v>82.98</v>
      </c>
      <c r="G53" s="25"/>
      <c r="H53" s="29">
        <v>45814</v>
      </c>
      <c r="I53" s="42">
        <v>40.158999999999999</v>
      </c>
    </row>
    <row r="54" spans="2:9" x14ac:dyDescent="0.25">
      <c r="B54" s="28" t="s">
        <v>94</v>
      </c>
      <c r="C54" s="29">
        <v>45817</v>
      </c>
      <c r="D54" s="30">
        <v>81.599999999999994</v>
      </c>
      <c r="G54" s="25"/>
      <c r="H54" s="29">
        <v>45817</v>
      </c>
      <c r="I54" s="42">
        <v>39.597999999999999</v>
      </c>
    </row>
    <row r="55" spans="2:9" x14ac:dyDescent="0.25">
      <c r="B55" s="28" t="s">
        <v>94</v>
      </c>
      <c r="C55" s="29">
        <v>45818</v>
      </c>
      <c r="D55" s="30">
        <v>80.19</v>
      </c>
      <c r="G55" s="25"/>
      <c r="H55" s="29">
        <v>45818</v>
      </c>
      <c r="I55" s="42">
        <v>38.582999999999998</v>
      </c>
    </row>
    <row r="56" spans="2:9" x14ac:dyDescent="0.25">
      <c r="B56" s="28" t="s">
        <v>94</v>
      </c>
      <c r="C56" s="29">
        <v>45819</v>
      </c>
      <c r="D56" s="30">
        <v>82.1</v>
      </c>
      <c r="G56" s="25"/>
      <c r="H56" s="29">
        <v>45819</v>
      </c>
      <c r="I56" s="42">
        <v>39.749000000000009</v>
      </c>
    </row>
    <row r="57" spans="2:9" x14ac:dyDescent="0.25">
      <c r="B57" s="28" t="s">
        <v>94</v>
      </c>
      <c r="C57" s="29">
        <v>45820</v>
      </c>
      <c r="D57" s="30">
        <v>82.53</v>
      </c>
      <c r="G57" s="25" t="s">
        <v>76</v>
      </c>
      <c r="H57" s="29">
        <v>45820</v>
      </c>
      <c r="I57" s="42">
        <v>40.076999999999998</v>
      </c>
    </row>
    <row r="58" spans="2:9" x14ac:dyDescent="0.25">
      <c r="B58" s="28" t="s">
        <v>94</v>
      </c>
      <c r="C58" s="29">
        <v>45821</v>
      </c>
      <c r="D58" s="30">
        <v>84</v>
      </c>
      <c r="G58" s="25" t="s">
        <v>76</v>
      </c>
      <c r="H58" s="29">
        <v>45821</v>
      </c>
      <c r="I58" s="42">
        <v>41.76</v>
      </c>
    </row>
    <row r="59" spans="2:9" x14ac:dyDescent="0.25">
      <c r="B59" s="28" t="s">
        <v>94</v>
      </c>
      <c r="C59" s="29">
        <v>45824</v>
      </c>
      <c r="D59" s="30">
        <v>83.94</v>
      </c>
      <c r="G59" s="25" t="s">
        <v>76</v>
      </c>
      <c r="H59" s="29">
        <v>45824</v>
      </c>
      <c r="I59" s="42">
        <v>41.695999999999998</v>
      </c>
    </row>
    <row r="60" spans="2:9" x14ac:dyDescent="0.25">
      <c r="B60" s="28" t="s">
        <v>94</v>
      </c>
      <c r="C60" s="29">
        <v>45825</v>
      </c>
      <c r="D60" s="30">
        <v>85.79</v>
      </c>
      <c r="G60" s="25" t="s">
        <v>76</v>
      </c>
      <c r="H60" s="29">
        <v>45825</v>
      </c>
      <c r="I60" s="42">
        <v>43.159000000000006</v>
      </c>
    </row>
    <row r="61" spans="2:9" x14ac:dyDescent="0.25">
      <c r="B61" s="28" t="s">
        <v>94</v>
      </c>
      <c r="C61" s="29">
        <v>45826</v>
      </c>
      <c r="D61" s="30">
        <v>82.67</v>
      </c>
      <c r="G61" s="25" t="s">
        <v>76</v>
      </c>
      <c r="H61" s="29">
        <v>45826</v>
      </c>
      <c r="I61" s="42">
        <v>42.576000000000001</v>
      </c>
    </row>
    <row r="62" spans="2:9" x14ac:dyDescent="0.25">
      <c r="B62" s="28" t="s">
        <v>94</v>
      </c>
      <c r="C62" s="29">
        <v>45827</v>
      </c>
      <c r="D62" s="30">
        <v>87.1</v>
      </c>
      <c r="G62" s="25"/>
      <c r="H62" s="29">
        <v>45827</v>
      </c>
      <c r="I62" s="42">
        <v>45.444000000000003</v>
      </c>
    </row>
    <row r="63" spans="2:9" x14ac:dyDescent="0.25">
      <c r="B63" s="28" t="s">
        <v>94</v>
      </c>
      <c r="C63" s="29">
        <v>45828</v>
      </c>
      <c r="D63" s="30">
        <v>85.56</v>
      </c>
      <c r="G63" s="25"/>
      <c r="H63" s="29">
        <v>45828</v>
      </c>
      <c r="I63" s="42">
        <v>44.834000000000003</v>
      </c>
    </row>
    <row r="66" spans="9:9" x14ac:dyDescent="0.25">
      <c r="I66" s="1" t="s">
        <v>76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1306085B-08A1-4BEF-A602-9BE3AF053672}"/>
    <hyperlink ref="B21" r:id="rId2" display="Berechnungsdetails im Preisblatt (Seite 3)" xr:uid="{96A9C7AA-2668-425C-90AF-B878F22C5A28}"/>
    <hyperlink ref="G21" r:id="rId3" display="Berechnungsdetails im Preisblatt (Seite 3)" xr:uid="{79B2DE0D-0487-406A-B1CC-C009E29FC924}"/>
    <hyperlink ref="H28:I28" r:id="rId4" display="CEGH" xr:uid="{02FA68D9-FBA8-486E-843B-59B722C52031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4ACE4-87AB-4C26-8B9D-5D7E38BAA9E1}">
  <dimension ref="B6:J67"/>
  <sheetViews>
    <sheetView topLeftCell="A38" zoomScaleNormal="100" workbookViewId="0">
      <selection activeCell="H41" sqref="H41:I54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Juni 2025</v>
      </c>
      <c r="C8" s="84"/>
      <c r="D8" s="85"/>
      <c r="G8" s="83" t="str">
        <f ca="1">MID(CELL("dateiname",F1),FIND("]",CELL("dateiname",F1))+1,255)</f>
        <v>Juni 2025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9.14</v>
      </c>
      <c r="D10" s="12">
        <f>C10*1.2</f>
        <v>10.968</v>
      </c>
      <c r="E10" s="13"/>
      <c r="F10" s="13"/>
      <c r="G10" s="15" t="s">
        <v>31</v>
      </c>
      <c r="H10" s="41">
        <f>ROUND((($H$30-$H$31)+4.75)/10,2)</f>
        <v>4.17</v>
      </c>
      <c r="I10" s="12">
        <f>H10*1.2</f>
        <v>5.0039999999999996</v>
      </c>
    </row>
    <row r="11" spans="2:9" x14ac:dyDescent="0.25">
      <c r="B11" s="16" t="s">
        <v>24</v>
      </c>
      <c r="C11" s="41">
        <f>ROUND(((($C$30-$C$31)*1.1)+9.75)/10,2)</f>
        <v>9.14</v>
      </c>
      <c r="D11" s="12">
        <f t="shared" ref="D11:D13" si="0">C11*1.2</f>
        <v>10.968</v>
      </c>
      <c r="E11" s="13"/>
      <c r="F11" s="13"/>
      <c r="G11" s="15" t="s">
        <v>30</v>
      </c>
      <c r="H11" s="41">
        <f>ROUND((($H$30-$H$31)+4.75)/10,2)</f>
        <v>4.17</v>
      </c>
      <c r="I11" s="12">
        <f t="shared" ref="I11:I13" si="1">H11*1.2</f>
        <v>5.0039999999999996</v>
      </c>
    </row>
    <row r="12" spans="2:9" x14ac:dyDescent="0.25">
      <c r="B12" s="15" t="s">
        <v>25</v>
      </c>
      <c r="C12" s="41">
        <f>ROUND(((($C$30-$C$31)*1.1)+14.75)/10,2)</f>
        <v>9.64</v>
      </c>
      <c r="D12" s="12">
        <f t="shared" si="0"/>
        <v>11.568</v>
      </c>
      <c r="E12" s="13"/>
      <c r="F12" s="13"/>
      <c r="G12" s="15" t="s">
        <v>29</v>
      </c>
      <c r="H12" s="41">
        <f>ROUND((($H$30-$H$31)+9.75)/10,2)</f>
        <v>4.67</v>
      </c>
      <c r="I12" s="12">
        <f t="shared" si="1"/>
        <v>5.6040000000000001</v>
      </c>
    </row>
    <row r="13" spans="2:9" x14ac:dyDescent="0.25">
      <c r="B13" s="15" t="s">
        <v>26</v>
      </c>
      <c r="C13" s="41">
        <f>ROUND(((($C$30-$C$31)*1.1)+14.75)/10,2)</f>
        <v>9.64</v>
      </c>
      <c r="D13" s="12">
        <f t="shared" si="0"/>
        <v>11.568</v>
      </c>
      <c r="E13" s="13"/>
      <c r="F13" s="13"/>
      <c r="G13" s="15" t="s">
        <v>32</v>
      </c>
      <c r="H13" s="41">
        <f>ROUND((($H$30-$H$31)+9.75)/10,2)</f>
        <v>4.67</v>
      </c>
      <c r="I13" s="12">
        <f t="shared" si="1"/>
        <v>5.6040000000000001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Juni 2025</v>
      </c>
      <c r="D26" s="102"/>
      <c r="G26" s="18" t="s">
        <v>0</v>
      </c>
      <c r="H26" s="103" t="str">
        <f ca="1">G8</f>
        <v>Juni 2025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74.183500000000009</v>
      </c>
      <c r="D30" s="10" t="s">
        <v>5</v>
      </c>
      <c r="G30" s="9" t="s">
        <v>8</v>
      </c>
      <c r="H30" s="11">
        <f>I34</f>
        <v>36.914950000000005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Juni 2025</v>
      </c>
      <c r="H34" s="109"/>
      <c r="I34" s="37">
        <f>AVERAGE(I41:I63)</f>
        <v>36.914950000000005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Juni 2025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93</v>
      </c>
      <c r="C41" s="26">
        <v>45769</v>
      </c>
      <c r="D41" s="27">
        <v>73.39</v>
      </c>
      <c r="G41" s="25"/>
      <c r="H41" s="29">
        <v>45769</v>
      </c>
      <c r="I41" s="42">
        <v>36.709000000000003</v>
      </c>
    </row>
    <row r="42" spans="2:9" x14ac:dyDescent="0.25">
      <c r="B42" s="28" t="s">
        <v>93</v>
      </c>
      <c r="C42" s="29">
        <v>45770</v>
      </c>
      <c r="D42" s="30">
        <v>74.52</v>
      </c>
      <c r="G42" s="25"/>
      <c r="H42" s="29">
        <v>45770</v>
      </c>
      <c r="I42" s="42">
        <v>36.607999999999997</v>
      </c>
    </row>
    <row r="43" spans="2:9" x14ac:dyDescent="0.25">
      <c r="B43" s="28" t="s">
        <v>93</v>
      </c>
      <c r="C43" s="29">
        <v>45771</v>
      </c>
      <c r="D43" s="30">
        <v>75.62</v>
      </c>
      <c r="G43" s="25"/>
      <c r="H43" s="29">
        <v>45771</v>
      </c>
      <c r="I43" s="42">
        <v>35.768000000000001</v>
      </c>
    </row>
    <row r="44" spans="2:9" x14ac:dyDescent="0.25">
      <c r="B44" s="28" t="s">
        <v>93</v>
      </c>
      <c r="C44" s="29">
        <v>45772</v>
      </c>
      <c r="D44" s="30">
        <v>74.47</v>
      </c>
      <c r="G44" s="25"/>
      <c r="H44" s="29">
        <v>45772</v>
      </c>
      <c r="I44" s="42">
        <v>34.847000000000001</v>
      </c>
    </row>
    <row r="45" spans="2:9" x14ac:dyDescent="0.25">
      <c r="B45" s="28" t="s">
        <v>93</v>
      </c>
      <c r="C45" s="29">
        <v>45775</v>
      </c>
      <c r="D45" s="30">
        <v>71.52</v>
      </c>
      <c r="G45" s="25"/>
      <c r="H45" s="29">
        <v>45775</v>
      </c>
      <c r="I45" s="42">
        <v>34.845999999999997</v>
      </c>
    </row>
    <row r="46" spans="2:9" x14ac:dyDescent="0.25">
      <c r="B46" s="28" t="s">
        <v>93</v>
      </c>
      <c r="C46" s="29">
        <v>45776</v>
      </c>
      <c r="D46" s="30">
        <v>69.95</v>
      </c>
      <c r="G46" s="25"/>
      <c r="H46" s="29">
        <v>45776</v>
      </c>
      <c r="I46" s="42">
        <v>34.332000000000001</v>
      </c>
    </row>
    <row r="47" spans="2:9" x14ac:dyDescent="0.25">
      <c r="B47" s="28" t="s">
        <v>93</v>
      </c>
      <c r="C47" s="29">
        <v>45777</v>
      </c>
      <c r="D47" s="30">
        <v>69.98</v>
      </c>
      <c r="G47" s="25"/>
      <c r="H47" s="29">
        <v>45777</v>
      </c>
      <c r="I47" s="42">
        <v>34.694000000000003</v>
      </c>
    </row>
    <row r="48" spans="2:9" x14ac:dyDescent="0.25">
      <c r="B48" s="28" t="s">
        <v>93</v>
      </c>
      <c r="C48" s="29">
        <v>45779</v>
      </c>
      <c r="D48" s="30">
        <v>72.69</v>
      </c>
      <c r="G48" s="25"/>
      <c r="H48" s="29">
        <v>45779</v>
      </c>
      <c r="I48" s="42">
        <v>35.558</v>
      </c>
    </row>
    <row r="49" spans="2:9" x14ac:dyDescent="0.25">
      <c r="B49" s="28" t="s">
        <v>93</v>
      </c>
      <c r="C49" s="29">
        <v>45782</v>
      </c>
      <c r="D49" s="30">
        <v>71.98</v>
      </c>
      <c r="G49" s="25"/>
      <c r="H49" s="29">
        <v>45782</v>
      </c>
      <c r="I49" s="42">
        <v>35.540999999999997</v>
      </c>
    </row>
    <row r="50" spans="2:9" x14ac:dyDescent="0.25">
      <c r="B50" s="28" t="s">
        <v>93</v>
      </c>
      <c r="C50" s="29">
        <v>45783</v>
      </c>
      <c r="D50" s="30">
        <v>74.58</v>
      </c>
      <c r="G50" s="25"/>
      <c r="H50" s="29">
        <v>45783</v>
      </c>
      <c r="I50" s="42">
        <v>37.320999999999998</v>
      </c>
    </row>
    <row r="51" spans="2:9" x14ac:dyDescent="0.25">
      <c r="B51" s="28" t="s">
        <v>93</v>
      </c>
      <c r="C51" s="29">
        <v>45784</v>
      </c>
      <c r="D51" s="30">
        <v>75.39</v>
      </c>
      <c r="G51" s="25"/>
      <c r="H51" s="29">
        <v>45784</v>
      </c>
      <c r="I51" s="42">
        <v>37.116999999999997</v>
      </c>
    </row>
    <row r="52" spans="2:9" x14ac:dyDescent="0.25">
      <c r="B52" s="28" t="s">
        <v>93</v>
      </c>
      <c r="C52" s="29">
        <v>45785</v>
      </c>
      <c r="D52" s="30">
        <v>75.09</v>
      </c>
      <c r="G52" s="25"/>
      <c r="H52" s="29">
        <v>45785</v>
      </c>
      <c r="I52" s="42">
        <v>37.956000000000003</v>
      </c>
    </row>
    <row r="53" spans="2:9" x14ac:dyDescent="0.25">
      <c r="B53" s="28" t="s">
        <v>93</v>
      </c>
      <c r="C53" s="29">
        <v>45786</v>
      </c>
      <c r="D53" s="30">
        <v>72.87</v>
      </c>
      <c r="G53" s="25"/>
      <c r="H53" s="29">
        <v>45786</v>
      </c>
      <c r="I53" s="42">
        <v>37.325000000000003</v>
      </c>
    </row>
    <row r="54" spans="2:9" x14ac:dyDescent="0.25">
      <c r="B54" s="28" t="s">
        <v>93</v>
      </c>
      <c r="C54" s="29">
        <v>45789</v>
      </c>
      <c r="D54" s="30">
        <v>76.540000000000006</v>
      </c>
      <c r="G54" s="25"/>
      <c r="H54" s="29">
        <v>45789</v>
      </c>
      <c r="I54" s="42">
        <v>38.274999999999999</v>
      </c>
    </row>
    <row r="55" spans="2:9" x14ac:dyDescent="0.25">
      <c r="B55" s="28" t="s">
        <v>93</v>
      </c>
      <c r="C55" s="29">
        <v>45790</v>
      </c>
      <c r="D55" s="30">
        <v>77.27</v>
      </c>
      <c r="G55" s="25"/>
      <c r="H55" s="29">
        <v>45790</v>
      </c>
      <c r="I55" s="42">
        <v>38.495000000000005</v>
      </c>
    </row>
    <row r="56" spans="2:9" x14ac:dyDescent="0.25">
      <c r="B56" s="28" t="s">
        <v>93</v>
      </c>
      <c r="C56" s="29">
        <v>45791</v>
      </c>
      <c r="D56" s="30">
        <v>75.94</v>
      </c>
      <c r="G56" s="25"/>
      <c r="H56" s="29">
        <v>45791</v>
      </c>
      <c r="I56" s="42">
        <v>38.015000000000001</v>
      </c>
    </row>
    <row r="57" spans="2:9" x14ac:dyDescent="0.25">
      <c r="B57" s="28" t="s">
        <v>93</v>
      </c>
      <c r="C57" s="29">
        <v>45792</v>
      </c>
      <c r="D57" s="30">
        <v>76.41</v>
      </c>
      <c r="G57" s="25" t="s">
        <v>76</v>
      </c>
      <c r="H57" s="29">
        <v>45792</v>
      </c>
      <c r="I57" s="42">
        <v>38.408000000000001</v>
      </c>
    </row>
    <row r="58" spans="2:9" x14ac:dyDescent="0.25">
      <c r="B58" s="28" t="s">
        <v>93</v>
      </c>
      <c r="C58" s="29">
        <v>45793</v>
      </c>
      <c r="D58" s="30">
        <v>74.040000000000006</v>
      </c>
      <c r="G58" s="25" t="s">
        <v>76</v>
      </c>
      <c r="H58" s="29">
        <v>45793</v>
      </c>
      <c r="I58" s="42">
        <v>38.21</v>
      </c>
    </row>
    <row r="59" spans="2:9" x14ac:dyDescent="0.25">
      <c r="B59" s="28" t="s">
        <v>93</v>
      </c>
      <c r="C59" s="29">
        <v>45796</v>
      </c>
      <c r="D59" s="30">
        <v>74.040000000000006</v>
      </c>
      <c r="G59" s="25" t="s">
        <v>76</v>
      </c>
      <c r="H59" s="29">
        <v>45796</v>
      </c>
      <c r="I59" s="42">
        <v>38.386000000000003</v>
      </c>
    </row>
    <row r="60" spans="2:9" x14ac:dyDescent="0.25">
      <c r="B60" s="28" t="s">
        <v>93</v>
      </c>
      <c r="C60" s="29">
        <v>45797</v>
      </c>
      <c r="D60" s="30">
        <v>77.38</v>
      </c>
      <c r="G60" s="25" t="s">
        <v>76</v>
      </c>
      <c r="H60" s="29">
        <v>45797</v>
      </c>
      <c r="I60" s="42">
        <v>39.887999999999998</v>
      </c>
    </row>
    <row r="61" spans="2:9" x14ac:dyDescent="0.25">
      <c r="B61" s="25"/>
      <c r="C61" s="29"/>
      <c r="D61" s="30"/>
      <c r="G61" s="25" t="s">
        <v>76</v>
      </c>
      <c r="H61" s="29"/>
      <c r="I61" s="42"/>
    </row>
    <row r="62" spans="2:9" x14ac:dyDescent="0.25">
      <c r="B62" s="25"/>
      <c r="C62" s="29"/>
      <c r="D62" s="30"/>
      <c r="G62" s="25"/>
      <c r="H62" s="29"/>
      <c r="I62" s="42"/>
    </row>
    <row r="63" spans="2:9" x14ac:dyDescent="0.25">
      <c r="B63" s="25"/>
      <c r="C63" s="29"/>
      <c r="D63" s="30"/>
      <c r="G63" s="25"/>
      <c r="H63" s="29"/>
      <c r="I63" s="42"/>
    </row>
    <row r="66" spans="9:9" x14ac:dyDescent="0.25">
      <c r="I66" s="1" t="s">
        <v>76</v>
      </c>
    </row>
    <row r="67" spans="9:9" x14ac:dyDescent="0.25">
      <c r="I67" s="1" t="s">
        <v>76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E4081E40-AC91-4916-8489-95EFF435DB4E}"/>
    <hyperlink ref="B21" r:id="rId2" display="Berechnungsdetails im Preisblatt (Seite 3)" xr:uid="{F1285FD8-78E4-424F-AD3A-24D01DA9101C}"/>
    <hyperlink ref="G21" r:id="rId3" display="Berechnungsdetails im Preisblatt (Seite 3)" xr:uid="{5B17A2A3-17E1-4B49-9AD9-4CD0246555DD}"/>
    <hyperlink ref="H28:I28" r:id="rId4" display="CEGH" xr:uid="{D039309A-ED2E-45B0-A175-01C2F78AB0A6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F9FA8-856B-4704-85BB-E632A67F2B40}">
  <dimension ref="B6:J63"/>
  <sheetViews>
    <sheetView topLeftCell="A34" zoomScaleNormal="100" workbookViewId="0">
      <selection activeCell="L34" sqref="L34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Mai 2025</v>
      </c>
      <c r="C8" s="84"/>
      <c r="D8" s="85"/>
      <c r="G8" s="83" t="str">
        <f ca="1">MID(CELL("dateiname",F1),FIND("]",CELL("dateiname",F1))+1,255)</f>
        <v>Mai 2025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8.52</v>
      </c>
      <c r="D10" s="12">
        <f>C10*1.2</f>
        <v>10.223999999999998</v>
      </c>
      <c r="E10" s="13"/>
      <c r="F10" s="13"/>
      <c r="G10" s="15" t="s">
        <v>31</v>
      </c>
      <c r="H10" s="41">
        <f>ROUND((($H$30-$H$31)+4.75)/10,2)</f>
        <v>4.5199999999999996</v>
      </c>
      <c r="I10" s="12">
        <f>H10*1.2</f>
        <v>5.4239999999999995</v>
      </c>
    </row>
    <row r="11" spans="2:9" x14ac:dyDescent="0.25">
      <c r="B11" s="16" t="s">
        <v>24</v>
      </c>
      <c r="C11" s="41">
        <f>ROUND(((($C$30-$C$31)*1.1)+9.75)/10,2)</f>
        <v>8.52</v>
      </c>
      <c r="D11" s="12">
        <f t="shared" ref="D11:D13" si="0">C11*1.2</f>
        <v>10.223999999999998</v>
      </c>
      <c r="E11" s="13"/>
      <c r="F11" s="13"/>
      <c r="G11" s="15" t="s">
        <v>30</v>
      </c>
      <c r="H11" s="41">
        <f>ROUND((($H$30-$H$31)+4.75)/10,2)</f>
        <v>4.5199999999999996</v>
      </c>
      <c r="I11" s="12">
        <f t="shared" ref="I11:I13" si="1">H11*1.2</f>
        <v>5.4239999999999995</v>
      </c>
    </row>
    <row r="12" spans="2:9" x14ac:dyDescent="0.25">
      <c r="B12" s="15" t="s">
        <v>25</v>
      </c>
      <c r="C12" s="41">
        <f>ROUND(((($C$30-$C$31)*1.1)+14.75)/10,2)</f>
        <v>9.02</v>
      </c>
      <c r="D12" s="12">
        <f t="shared" si="0"/>
        <v>10.824</v>
      </c>
      <c r="E12" s="13"/>
      <c r="F12" s="13"/>
      <c r="G12" s="15" t="s">
        <v>29</v>
      </c>
      <c r="H12" s="41">
        <f>ROUND((($H$30-$H$31)+9.75)/10,2)</f>
        <v>5.0199999999999996</v>
      </c>
      <c r="I12" s="12">
        <f t="shared" si="1"/>
        <v>6.0239999999999991</v>
      </c>
    </row>
    <row r="13" spans="2:9" x14ac:dyDescent="0.25">
      <c r="B13" s="15" t="s">
        <v>26</v>
      </c>
      <c r="C13" s="41">
        <f>ROUND(((($C$30-$C$31)*1.1)+14.75)/10,2)</f>
        <v>9.02</v>
      </c>
      <c r="D13" s="12">
        <f t="shared" si="0"/>
        <v>10.824</v>
      </c>
      <c r="E13" s="13"/>
      <c r="F13" s="13"/>
      <c r="G13" s="15" t="s">
        <v>32</v>
      </c>
      <c r="H13" s="41">
        <f>ROUND((($H$30-$H$31)+9.75)/10,2)</f>
        <v>5.0199999999999996</v>
      </c>
      <c r="I13" s="12">
        <f t="shared" si="1"/>
        <v>6.0239999999999991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Mai 2025</v>
      </c>
      <c r="D26" s="102"/>
      <c r="G26" s="18" t="s">
        <v>0</v>
      </c>
      <c r="H26" s="103" t="str">
        <f ca="1">G8</f>
        <v>Mai 2025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68.618500000000012</v>
      </c>
      <c r="D30" s="10" t="s">
        <v>5</v>
      </c>
      <c r="G30" s="9" t="s">
        <v>8</v>
      </c>
      <c r="H30" s="11">
        <f>I34</f>
        <v>40.401499999999999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Mai 2025</v>
      </c>
      <c r="H34" s="109"/>
      <c r="I34" s="37">
        <f>AVERAGE(I41:I63)</f>
        <v>40.401499999999999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Mai 2025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92</v>
      </c>
      <c r="C41" s="26">
        <v>45737</v>
      </c>
      <c r="D41" s="27">
        <v>70.33</v>
      </c>
      <c r="G41" s="25"/>
      <c r="H41" s="29">
        <v>45737</v>
      </c>
      <c r="I41" s="42">
        <v>44.402999999999999</v>
      </c>
    </row>
    <row r="42" spans="2:9" x14ac:dyDescent="0.25">
      <c r="B42" s="28" t="s">
        <v>92</v>
      </c>
      <c r="C42" s="29">
        <v>45740</v>
      </c>
      <c r="D42" s="30">
        <v>69.87</v>
      </c>
      <c r="G42" s="25"/>
      <c r="H42" s="29">
        <v>45740</v>
      </c>
      <c r="I42" s="42">
        <v>44.360999999999997</v>
      </c>
    </row>
    <row r="43" spans="2:9" x14ac:dyDescent="0.25">
      <c r="B43" s="28" t="s">
        <v>92</v>
      </c>
      <c r="C43" s="29">
        <v>45741</v>
      </c>
      <c r="D43" s="30">
        <v>67.489999999999995</v>
      </c>
      <c r="G43" s="25"/>
      <c r="H43" s="29">
        <v>45741</v>
      </c>
      <c r="I43" s="42">
        <v>43.63</v>
      </c>
    </row>
    <row r="44" spans="2:9" x14ac:dyDescent="0.25">
      <c r="B44" s="28" t="s">
        <v>92</v>
      </c>
      <c r="C44" s="29">
        <v>45742</v>
      </c>
      <c r="D44" s="30">
        <v>69.36</v>
      </c>
      <c r="G44" s="25"/>
      <c r="H44" s="29">
        <v>45742</v>
      </c>
      <c r="I44" s="42">
        <v>42.793999999999997</v>
      </c>
    </row>
    <row r="45" spans="2:9" x14ac:dyDescent="0.25">
      <c r="B45" s="28" t="s">
        <v>92</v>
      </c>
      <c r="C45" s="29">
        <v>45743</v>
      </c>
      <c r="D45" s="30">
        <v>69.84</v>
      </c>
      <c r="G45" s="25"/>
      <c r="H45" s="29">
        <v>45743</v>
      </c>
      <c r="I45" s="42">
        <v>43.089000000000006</v>
      </c>
    </row>
    <row r="46" spans="2:9" x14ac:dyDescent="0.25">
      <c r="B46" s="28" t="s">
        <v>92</v>
      </c>
      <c r="C46" s="29">
        <v>45744</v>
      </c>
      <c r="D46" s="30">
        <v>70.11</v>
      </c>
      <c r="G46" s="25"/>
      <c r="H46" s="29">
        <v>45744</v>
      </c>
      <c r="I46" s="42">
        <v>42.55</v>
      </c>
    </row>
    <row r="47" spans="2:9" x14ac:dyDescent="0.25">
      <c r="B47" s="28" t="s">
        <v>92</v>
      </c>
      <c r="C47" s="29">
        <v>45747</v>
      </c>
      <c r="D47" s="30">
        <v>70.81</v>
      </c>
      <c r="G47" s="25"/>
      <c r="H47" s="29">
        <v>45747</v>
      </c>
      <c r="I47" s="42">
        <v>42.613999999999997</v>
      </c>
    </row>
    <row r="48" spans="2:9" x14ac:dyDescent="0.25">
      <c r="B48" s="28" t="s">
        <v>92</v>
      </c>
      <c r="C48" s="29">
        <v>45748</v>
      </c>
      <c r="D48" s="30">
        <v>73.180000000000007</v>
      </c>
      <c r="G48" s="25"/>
      <c r="H48" s="29">
        <v>45748</v>
      </c>
      <c r="I48" s="42">
        <v>44.591000000000001</v>
      </c>
    </row>
    <row r="49" spans="2:9" x14ac:dyDescent="0.25">
      <c r="B49" s="28" t="s">
        <v>92</v>
      </c>
      <c r="C49" s="29">
        <v>45749</v>
      </c>
      <c r="D49" s="30">
        <v>71.45</v>
      </c>
      <c r="G49" s="25"/>
      <c r="H49" s="29">
        <v>45749</v>
      </c>
      <c r="I49" s="42">
        <v>43.417000000000002</v>
      </c>
    </row>
    <row r="50" spans="2:9" x14ac:dyDescent="0.25">
      <c r="B50" s="28" t="s">
        <v>92</v>
      </c>
      <c r="C50" s="29">
        <v>45750</v>
      </c>
      <c r="D50" s="30">
        <v>68.05</v>
      </c>
      <c r="G50" s="25"/>
      <c r="H50" s="29">
        <v>45750</v>
      </c>
      <c r="I50" s="42">
        <v>41.607999999999997</v>
      </c>
    </row>
    <row r="51" spans="2:9" x14ac:dyDescent="0.25">
      <c r="B51" s="28" t="s">
        <v>92</v>
      </c>
      <c r="C51" s="29">
        <v>45751</v>
      </c>
      <c r="D51" s="30">
        <v>66.12</v>
      </c>
      <c r="G51" s="25"/>
      <c r="H51" s="29">
        <v>45751</v>
      </c>
      <c r="I51" s="42">
        <v>38.603999999999999</v>
      </c>
    </row>
    <row r="52" spans="2:9" x14ac:dyDescent="0.25">
      <c r="B52" s="28" t="s">
        <v>92</v>
      </c>
      <c r="C52" s="29">
        <v>45754</v>
      </c>
      <c r="D52" s="30">
        <v>65.400000000000006</v>
      </c>
      <c r="G52" s="25"/>
      <c r="H52" s="29">
        <v>45754</v>
      </c>
      <c r="I52" s="42">
        <v>39.5</v>
      </c>
    </row>
    <row r="53" spans="2:9" x14ac:dyDescent="0.25">
      <c r="B53" s="28" t="s">
        <v>92</v>
      </c>
      <c r="C53" s="29">
        <v>45755</v>
      </c>
      <c r="D53" s="30">
        <v>65.510000000000005</v>
      </c>
      <c r="G53" s="25"/>
      <c r="H53" s="29">
        <v>45755</v>
      </c>
      <c r="I53" s="42">
        <v>38.741</v>
      </c>
    </row>
    <row r="54" spans="2:9" x14ac:dyDescent="0.25">
      <c r="B54" s="28" t="s">
        <v>92</v>
      </c>
      <c r="C54" s="29">
        <v>45756</v>
      </c>
      <c r="D54" s="30">
        <v>63.39</v>
      </c>
      <c r="G54" s="25"/>
      <c r="H54" s="29">
        <v>45756</v>
      </c>
      <c r="I54" s="42">
        <v>36.244999999999997</v>
      </c>
    </row>
    <row r="55" spans="2:9" x14ac:dyDescent="0.25">
      <c r="B55" s="28" t="s">
        <v>92</v>
      </c>
      <c r="C55" s="29">
        <v>45757</v>
      </c>
      <c r="D55" s="30">
        <v>62.48</v>
      </c>
      <c r="G55" s="25"/>
      <c r="H55" s="29">
        <v>45757</v>
      </c>
      <c r="I55" s="42">
        <v>35.801000000000002</v>
      </c>
    </row>
    <row r="56" spans="2:9" x14ac:dyDescent="0.25">
      <c r="B56" s="28" t="s">
        <v>92</v>
      </c>
      <c r="C56" s="29">
        <v>45758</v>
      </c>
      <c r="D56" s="30">
        <v>65.55</v>
      </c>
      <c r="G56" s="25"/>
      <c r="H56" s="29">
        <v>45758</v>
      </c>
      <c r="I56" s="42">
        <v>35.956000000000003</v>
      </c>
    </row>
    <row r="57" spans="2:9" x14ac:dyDescent="0.25">
      <c r="B57" s="28" t="s">
        <v>92</v>
      </c>
      <c r="C57" s="29">
        <v>45761</v>
      </c>
      <c r="D57" s="30">
        <v>69.95</v>
      </c>
      <c r="G57" s="25" t="s">
        <v>76</v>
      </c>
      <c r="H57" s="29">
        <v>45761</v>
      </c>
      <c r="I57" s="42">
        <v>36.991</v>
      </c>
    </row>
    <row r="58" spans="2:9" x14ac:dyDescent="0.25">
      <c r="B58" s="28" t="s">
        <v>92</v>
      </c>
      <c r="C58" s="29">
        <v>45762</v>
      </c>
      <c r="D58" s="30">
        <v>69.67</v>
      </c>
      <c r="G58" s="25" t="s">
        <v>76</v>
      </c>
      <c r="H58" s="29">
        <v>45762</v>
      </c>
      <c r="I58" s="42">
        <v>37.076999999999998</v>
      </c>
    </row>
    <row r="59" spans="2:9" x14ac:dyDescent="0.25">
      <c r="B59" s="28" t="s">
        <v>92</v>
      </c>
      <c r="C59" s="29">
        <v>45763</v>
      </c>
      <c r="D59" s="30">
        <v>72.180000000000007</v>
      </c>
      <c r="G59" s="25" t="s">
        <v>76</v>
      </c>
      <c r="H59" s="29">
        <v>45763</v>
      </c>
      <c r="I59" s="42">
        <v>37.865000000000002</v>
      </c>
    </row>
    <row r="60" spans="2:9" x14ac:dyDescent="0.25">
      <c r="B60" s="28" t="s">
        <v>92</v>
      </c>
      <c r="C60" s="29">
        <v>45764</v>
      </c>
      <c r="D60" s="30">
        <v>71.63</v>
      </c>
      <c r="G60" s="25" t="s">
        <v>76</v>
      </c>
      <c r="H60" s="29">
        <v>45764</v>
      </c>
      <c r="I60" s="42">
        <v>38.192999999999998</v>
      </c>
    </row>
    <row r="61" spans="2:9" x14ac:dyDescent="0.25">
      <c r="B61" s="25"/>
      <c r="C61" s="29"/>
      <c r="D61" s="30"/>
      <c r="G61" s="25" t="s">
        <v>76</v>
      </c>
      <c r="H61" s="29"/>
      <c r="I61" s="42"/>
    </row>
    <row r="62" spans="2:9" x14ac:dyDescent="0.25">
      <c r="B62" s="25"/>
      <c r="C62" s="29"/>
      <c r="D62" s="30"/>
      <c r="G62" s="25"/>
      <c r="H62" s="29"/>
      <c r="I62" s="42"/>
    </row>
    <row r="63" spans="2:9" x14ac:dyDescent="0.25">
      <c r="B63" s="25"/>
      <c r="C63" s="29"/>
      <c r="D63" s="30"/>
      <c r="G63" s="25"/>
      <c r="H63" s="29"/>
      <c r="I63" s="42"/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C5519935-9271-4C83-8DB2-C468B149405C}"/>
    <hyperlink ref="B21" r:id="rId2" display="Berechnungsdetails im Preisblatt (Seite 3)" xr:uid="{0F23D302-7B57-49CA-82FA-136E0A76EDEE}"/>
    <hyperlink ref="G21" r:id="rId3" display="Berechnungsdetails im Preisblatt (Seite 3)" xr:uid="{AC00497F-112B-4A57-A3DE-3080C97FCF32}"/>
    <hyperlink ref="H28:I28" r:id="rId4" display="CEGH" xr:uid="{C2480AF5-F97E-4C8E-8F22-A414955CFF1A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11714-284D-4E58-B3AD-20E526A86CBC}">
  <dimension ref="B6:J63"/>
  <sheetViews>
    <sheetView zoomScaleNormal="100" workbookViewId="0">
      <selection activeCell="F37" sqref="F37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April 2025</v>
      </c>
      <c r="C8" s="84"/>
      <c r="D8" s="85"/>
      <c r="G8" s="83" t="str">
        <f ca="1">MID(CELL("dateiname",F1),FIND("]",CELL("dateiname",F1))+1,255)</f>
        <v>April 2025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9.92</v>
      </c>
      <c r="D10" s="12">
        <f>C10*1.2</f>
        <v>11.904</v>
      </c>
      <c r="E10" s="13"/>
      <c r="F10" s="13"/>
      <c r="G10" s="15" t="s">
        <v>31</v>
      </c>
      <c r="H10" s="41">
        <f>ROUND((($H$30-$H$31)+4.75)/10,2)</f>
        <v>4.91</v>
      </c>
      <c r="I10" s="12">
        <f>H10*1.2</f>
        <v>5.8920000000000003</v>
      </c>
    </row>
    <row r="11" spans="2:9" x14ac:dyDescent="0.25">
      <c r="B11" s="16" t="s">
        <v>24</v>
      </c>
      <c r="C11" s="41">
        <f>ROUND(((($C$30-$C$31)*1.1)+9.75)/10,2)</f>
        <v>9.92</v>
      </c>
      <c r="D11" s="12">
        <f t="shared" ref="D11:D13" si="0">C11*1.2</f>
        <v>11.904</v>
      </c>
      <c r="E11" s="13"/>
      <c r="F11" s="13"/>
      <c r="G11" s="15" t="s">
        <v>30</v>
      </c>
      <c r="H11" s="41">
        <f>ROUND((($H$30-$H$31)+4.75)/10,2)</f>
        <v>4.91</v>
      </c>
      <c r="I11" s="12">
        <f t="shared" ref="I11:I13" si="1">H11*1.2</f>
        <v>5.8920000000000003</v>
      </c>
    </row>
    <row r="12" spans="2:9" x14ac:dyDescent="0.25">
      <c r="B12" s="15" t="s">
        <v>25</v>
      </c>
      <c r="C12" s="41">
        <f>ROUND(((($C$30-$C$31)*1.1)+14.75)/10,2)</f>
        <v>10.42</v>
      </c>
      <c r="D12" s="12">
        <f t="shared" si="0"/>
        <v>12.504</v>
      </c>
      <c r="E12" s="13"/>
      <c r="F12" s="13"/>
      <c r="G12" s="15" t="s">
        <v>29</v>
      </c>
      <c r="H12" s="41">
        <f>ROUND((($H$30-$H$31)+9.75)/10,2)</f>
        <v>5.41</v>
      </c>
      <c r="I12" s="12">
        <f t="shared" si="1"/>
        <v>6.492</v>
      </c>
    </row>
    <row r="13" spans="2:9" x14ac:dyDescent="0.25">
      <c r="B13" s="15" t="s">
        <v>26</v>
      </c>
      <c r="C13" s="41">
        <f>ROUND(((($C$30-$C$31)*1.1)+14.75)/10,2)</f>
        <v>10.42</v>
      </c>
      <c r="D13" s="12">
        <f t="shared" si="0"/>
        <v>12.504</v>
      </c>
      <c r="E13" s="13"/>
      <c r="F13" s="13"/>
      <c r="G13" s="15" t="s">
        <v>32</v>
      </c>
      <c r="H13" s="41">
        <f>ROUND((($H$30-$H$31)+9.75)/10,2)</f>
        <v>5.41</v>
      </c>
      <c r="I13" s="12">
        <f t="shared" si="1"/>
        <v>6.492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April 2025</v>
      </c>
      <c r="D26" s="102"/>
      <c r="G26" s="18" t="s">
        <v>0</v>
      </c>
      <c r="H26" s="103" t="str">
        <f ca="1">G8</f>
        <v>April 2025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81.277000000000001</v>
      </c>
      <c r="D30" s="10" t="s">
        <v>5</v>
      </c>
      <c r="G30" s="9" t="s">
        <v>8</v>
      </c>
      <c r="H30" s="11">
        <f>I34</f>
        <v>44.372100000000003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April 2025</v>
      </c>
      <c r="H34" s="109"/>
      <c r="I34" s="37">
        <f>AVERAGE(I41:I63)</f>
        <v>44.372100000000003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April 2025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91</v>
      </c>
      <c r="C41" s="26">
        <v>45709</v>
      </c>
      <c r="D41" s="27">
        <v>81.69</v>
      </c>
      <c r="G41" s="25"/>
      <c r="H41" s="29">
        <v>45709</v>
      </c>
      <c r="I41" s="42">
        <v>48.582000000000001</v>
      </c>
    </row>
    <row r="42" spans="2:9" x14ac:dyDescent="0.25">
      <c r="B42" s="25" t="s">
        <v>91</v>
      </c>
      <c r="C42" s="29">
        <v>45712</v>
      </c>
      <c r="D42" s="30">
        <v>83.56</v>
      </c>
      <c r="G42" s="25"/>
      <c r="H42" s="29">
        <v>45712</v>
      </c>
      <c r="I42" s="42">
        <v>48.847999999999999</v>
      </c>
    </row>
    <row r="43" spans="2:9" x14ac:dyDescent="0.25">
      <c r="B43" s="25" t="s">
        <v>91</v>
      </c>
      <c r="C43" s="29">
        <v>45713</v>
      </c>
      <c r="D43" s="30">
        <v>80.25</v>
      </c>
      <c r="G43" s="25"/>
      <c r="H43" s="29">
        <v>45713</v>
      </c>
      <c r="I43" s="42">
        <v>46.040999999999997</v>
      </c>
    </row>
    <row r="44" spans="2:9" x14ac:dyDescent="0.25">
      <c r="B44" s="25" t="s">
        <v>91</v>
      </c>
      <c r="C44" s="29">
        <v>45714</v>
      </c>
      <c r="D44" s="30">
        <v>78.23</v>
      </c>
      <c r="G44" s="25"/>
      <c r="H44" s="29">
        <v>45714</v>
      </c>
      <c r="I44" s="42">
        <v>43.124000000000002</v>
      </c>
    </row>
    <row r="45" spans="2:9" x14ac:dyDescent="0.25">
      <c r="B45" s="25" t="s">
        <v>91</v>
      </c>
      <c r="C45" s="29">
        <v>45715</v>
      </c>
      <c r="D45" s="30">
        <v>82.55</v>
      </c>
      <c r="G45" s="25"/>
      <c r="H45" s="29">
        <v>45715</v>
      </c>
      <c r="I45" s="42">
        <v>46.716000000000001</v>
      </c>
    </row>
    <row r="46" spans="2:9" x14ac:dyDescent="0.25">
      <c r="B46" s="25" t="s">
        <v>91</v>
      </c>
      <c r="C46" s="29">
        <v>45716</v>
      </c>
      <c r="D46" s="30">
        <v>82.84</v>
      </c>
      <c r="G46" s="25"/>
      <c r="H46" s="29">
        <v>45716</v>
      </c>
      <c r="I46" s="42">
        <v>46.103999999999999</v>
      </c>
    </row>
    <row r="47" spans="2:9" x14ac:dyDescent="0.25">
      <c r="B47" s="25" t="s">
        <v>91</v>
      </c>
      <c r="C47" s="29">
        <v>45719</v>
      </c>
      <c r="D47" s="30">
        <v>85.76</v>
      </c>
      <c r="G47" s="25"/>
      <c r="H47" s="29">
        <v>45719</v>
      </c>
      <c r="I47" s="42">
        <v>47</v>
      </c>
    </row>
    <row r="48" spans="2:9" x14ac:dyDescent="0.25">
      <c r="B48" s="25" t="s">
        <v>91</v>
      </c>
      <c r="C48" s="29">
        <v>45720</v>
      </c>
      <c r="D48" s="30">
        <v>81.819999999999993</v>
      </c>
      <c r="G48" s="25"/>
      <c r="H48" s="29">
        <v>45720</v>
      </c>
      <c r="I48" s="42">
        <v>44.975999999999999</v>
      </c>
    </row>
    <row r="49" spans="2:9" x14ac:dyDescent="0.25">
      <c r="B49" s="25" t="s">
        <v>91</v>
      </c>
      <c r="C49" s="29">
        <v>45721</v>
      </c>
      <c r="D49" s="30">
        <v>80.17</v>
      </c>
      <c r="G49" s="25"/>
      <c r="H49" s="29">
        <v>45721</v>
      </c>
      <c r="I49" s="42">
        <v>42.722000000000001</v>
      </c>
    </row>
    <row r="50" spans="2:9" x14ac:dyDescent="0.25">
      <c r="B50" s="25" t="s">
        <v>91</v>
      </c>
      <c r="C50" s="29">
        <v>45722</v>
      </c>
      <c r="D50" s="30">
        <v>75.16</v>
      </c>
      <c r="G50" s="25"/>
      <c r="H50" s="29">
        <v>45722</v>
      </c>
      <c r="I50" s="42">
        <v>39.603000000000002</v>
      </c>
    </row>
    <row r="51" spans="2:9" x14ac:dyDescent="0.25">
      <c r="B51" s="25" t="s">
        <v>91</v>
      </c>
      <c r="C51" s="29">
        <v>45723</v>
      </c>
      <c r="D51" s="30">
        <v>79.05</v>
      </c>
      <c r="G51" s="25"/>
      <c r="H51" s="29">
        <v>45723</v>
      </c>
      <c r="I51" s="42">
        <v>41.307000000000002</v>
      </c>
    </row>
    <row r="52" spans="2:9" x14ac:dyDescent="0.25">
      <c r="B52" s="25" t="s">
        <v>91</v>
      </c>
      <c r="C52" s="29">
        <v>45726</v>
      </c>
      <c r="D52" s="30">
        <v>81.16</v>
      </c>
      <c r="G52" s="25"/>
      <c r="H52" s="29">
        <v>45726</v>
      </c>
      <c r="I52" s="42">
        <v>42.582000000000001</v>
      </c>
    </row>
    <row r="53" spans="2:9" x14ac:dyDescent="0.25">
      <c r="B53" s="25" t="s">
        <v>91</v>
      </c>
      <c r="C53" s="29">
        <v>45727</v>
      </c>
      <c r="D53" s="30">
        <v>80</v>
      </c>
      <c r="G53" s="25"/>
      <c r="H53" s="29">
        <v>45727</v>
      </c>
      <c r="I53" s="42">
        <v>44.171999999999997</v>
      </c>
    </row>
    <row r="54" spans="2:9" x14ac:dyDescent="0.25">
      <c r="B54" s="25" t="s">
        <v>91</v>
      </c>
      <c r="C54" s="29">
        <v>45728</v>
      </c>
      <c r="D54" s="30">
        <v>80.38</v>
      </c>
      <c r="G54" s="25"/>
      <c r="H54" s="29">
        <v>45728</v>
      </c>
      <c r="I54" s="42">
        <v>43.79</v>
      </c>
    </row>
    <row r="55" spans="2:9" x14ac:dyDescent="0.25">
      <c r="B55" s="25" t="s">
        <v>91</v>
      </c>
      <c r="C55" s="29">
        <v>45729</v>
      </c>
      <c r="D55" s="30">
        <v>81.88</v>
      </c>
      <c r="G55" s="25"/>
      <c r="H55" s="29">
        <v>45729</v>
      </c>
      <c r="I55" s="42">
        <v>43.466000000000001</v>
      </c>
    </row>
    <row r="56" spans="2:9" x14ac:dyDescent="0.25">
      <c r="B56" s="25" t="s">
        <v>91</v>
      </c>
      <c r="C56" s="29">
        <v>45730</v>
      </c>
      <c r="D56" s="30">
        <v>83.76</v>
      </c>
      <c r="G56" s="25"/>
      <c r="H56" s="29">
        <v>45730</v>
      </c>
      <c r="I56" s="42">
        <v>43.747999999999998</v>
      </c>
    </row>
    <row r="57" spans="2:9" x14ac:dyDescent="0.25">
      <c r="B57" s="25" t="s">
        <v>91</v>
      </c>
      <c r="C57" s="29">
        <v>45733</v>
      </c>
      <c r="D57" s="30">
        <v>83.01</v>
      </c>
      <c r="G57" s="25" t="s">
        <v>76</v>
      </c>
      <c r="H57" s="29">
        <v>45733</v>
      </c>
      <c r="I57" s="42">
        <v>42.755000000000003</v>
      </c>
    </row>
    <row r="58" spans="2:9" x14ac:dyDescent="0.25">
      <c r="B58" s="25" t="s">
        <v>91</v>
      </c>
      <c r="C58" s="29">
        <v>45734</v>
      </c>
      <c r="D58" s="30">
        <v>83.15</v>
      </c>
      <c r="G58" s="25" t="s">
        <v>76</v>
      </c>
      <c r="H58" s="29">
        <v>45734</v>
      </c>
      <c r="I58" s="42">
        <v>42.259</v>
      </c>
    </row>
    <row r="59" spans="2:9" x14ac:dyDescent="0.25">
      <c r="B59" s="25" t="s">
        <v>91</v>
      </c>
      <c r="C59" s="29">
        <v>45735</v>
      </c>
      <c r="D59" s="30">
        <v>77.05</v>
      </c>
      <c r="G59" s="25" t="s">
        <v>76</v>
      </c>
      <c r="H59" s="29">
        <v>45735</v>
      </c>
      <c r="I59" s="42">
        <v>45.021000000000001</v>
      </c>
    </row>
    <row r="60" spans="2:9" x14ac:dyDescent="0.25">
      <c r="B60" s="25" t="s">
        <v>91</v>
      </c>
      <c r="C60" s="29">
        <v>45736</v>
      </c>
      <c r="D60" s="30">
        <v>84.07</v>
      </c>
      <c r="G60" s="25" t="s">
        <v>76</v>
      </c>
      <c r="H60" s="29">
        <v>45736</v>
      </c>
      <c r="I60" s="42">
        <v>44.625999999999998</v>
      </c>
    </row>
    <row r="61" spans="2:9" x14ac:dyDescent="0.25">
      <c r="B61" s="25"/>
      <c r="C61" s="29"/>
      <c r="D61" s="30"/>
      <c r="G61" s="25" t="s">
        <v>76</v>
      </c>
      <c r="H61" s="29"/>
      <c r="I61" s="42"/>
    </row>
    <row r="62" spans="2:9" x14ac:dyDescent="0.25">
      <c r="B62" s="25"/>
      <c r="C62" s="29"/>
      <c r="D62" s="30"/>
      <c r="G62" s="25"/>
      <c r="H62" s="29"/>
      <c r="I62" s="42"/>
    </row>
    <row r="63" spans="2:9" x14ac:dyDescent="0.25">
      <c r="B63" s="25"/>
      <c r="C63" s="29"/>
      <c r="D63" s="30"/>
      <c r="G63" s="25"/>
      <c r="H63" s="29"/>
      <c r="I63" s="42"/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phoneticPr fontId="0" type="noConversion"/>
  <hyperlinks>
    <hyperlink ref="C28:D28" r:id="rId1" display="EEX" xr:uid="{389E0CD4-B163-4733-9B04-4B2F041A48C2}"/>
    <hyperlink ref="B21" r:id="rId2" display="Berechnungsdetails im Preisblatt (Seite 3)" xr:uid="{A6F75435-990C-405D-B0FA-D943A390C072}"/>
    <hyperlink ref="G21" r:id="rId3" display="Berechnungsdetails im Preisblatt (Seite 3)" xr:uid="{4D6920D0-8E70-4BB9-9392-CEC6299B1A7C}"/>
    <hyperlink ref="H28:I28" r:id="rId4" display="CEGH" xr:uid="{525C0547-F14C-4124-967A-D4F78B5D1DA2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1846D-B135-4147-910C-B623D0EE3974}">
  <dimension ref="B6:J64"/>
  <sheetViews>
    <sheetView zoomScaleNormal="100" workbookViewId="0">
      <selection activeCell="L38" sqref="L38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März 2025</v>
      </c>
      <c r="C8" s="84"/>
      <c r="D8" s="85"/>
      <c r="G8" s="83" t="str">
        <f ca="1">MID(CELL("dateiname",F1),FIND("]",CELL("dateiname",F1))+1,255)</f>
        <v>März 2025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12.87</v>
      </c>
      <c r="D10" s="12">
        <f>C10*1.2</f>
        <v>15.443999999999999</v>
      </c>
      <c r="E10" s="13"/>
      <c r="F10" s="13"/>
      <c r="G10" s="15" t="s">
        <v>31</v>
      </c>
      <c r="H10" s="41">
        <f>ROUND((($H$30-$H$31)+4.75)/10,2)</f>
        <v>5.73</v>
      </c>
      <c r="I10" s="12">
        <f>H10*1.2</f>
        <v>6.8760000000000003</v>
      </c>
    </row>
    <row r="11" spans="2:9" x14ac:dyDescent="0.25">
      <c r="B11" s="16" t="s">
        <v>24</v>
      </c>
      <c r="C11" s="41">
        <f>ROUND(((($C$30-$C$31)*1.1)+9.75)/10,2)</f>
        <v>12.87</v>
      </c>
      <c r="D11" s="12">
        <f t="shared" ref="D11:D13" si="0">C11*1.2</f>
        <v>15.443999999999999</v>
      </c>
      <c r="E11" s="13"/>
      <c r="F11" s="13"/>
      <c r="G11" s="15" t="s">
        <v>30</v>
      </c>
      <c r="H11" s="41">
        <f>ROUND((($H$30-$H$31)+4.75)/10,2)</f>
        <v>5.73</v>
      </c>
      <c r="I11" s="12">
        <f t="shared" ref="I11:I13" si="1">H11*1.2</f>
        <v>6.8760000000000003</v>
      </c>
    </row>
    <row r="12" spans="2:9" x14ac:dyDescent="0.25">
      <c r="B12" s="15" t="s">
        <v>25</v>
      </c>
      <c r="C12" s="41">
        <f>ROUND(((($C$30-$C$31)*1.1)+14.75)/10,2)</f>
        <v>13.37</v>
      </c>
      <c r="D12" s="12">
        <f t="shared" si="0"/>
        <v>16.043999999999997</v>
      </c>
      <c r="E12" s="13"/>
      <c r="F12" s="13"/>
      <c r="G12" s="15" t="s">
        <v>29</v>
      </c>
      <c r="H12" s="41">
        <f>ROUND((($H$30-$H$31)+9.75)/10,2)</f>
        <v>6.23</v>
      </c>
      <c r="I12" s="12">
        <f t="shared" si="1"/>
        <v>7.476</v>
      </c>
    </row>
    <row r="13" spans="2:9" x14ac:dyDescent="0.25">
      <c r="B13" s="15" t="s">
        <v>26</v>
      </c>
      <c r="C13" s="41">
        <f>ROUND(((($C$30-$C$31)*1.1)+14.75)/10,2)</f>
        <v>13.37</v>
      </c>
      <c r="D13" s="12">
        <f t="shared" si="0"/>
        <v>16.043999999999997</v>
      </c>
      <c r="E13" s="13"/>
      <c r="F13" s="13"/>
      <c r="G13" s="15" t="s">
        <v>32</v>
      </c>
      <c r="H13" s="41">
        <f>ROUND((($H$30-$H$31)+9.75)/10,2)</f>
        <v>6.23</v>
      </c>
      <c r="I13" s="12">
        <f t="shared" si="1"/>
        <v>7.476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März 2025</v>
      </c>
      <c r="D26" s="102"/>
      <c r="G26" s="18" t="s">
        <v>0</v>
      </c>
      <c r="H26" s="103" t="str">
        <f ca="1">G8</f>
        <v>März 2025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108.17304347826085</v>
      </c>
      <c r="D30" s="10" t="s">
        <v>5</v>
      </c>
      <c r="G30" s="9" t="s">
        <v>8</v>
      </c>
      <c r="H30" s="11">
        <f>I34</f>
        <v>52.574217391304344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März 2025</v>
      </c>
      <c r="H34" s="109"/>
      <c r="I34" s="37">
        <f>AVERAGE(I41:I63)</f>
        <v>52.574217391304344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März 2025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90</v>
      </c>
      <c r="C41" s="26">
        <v>45678</v>
      </c>
      <c r="D41" s="27">
        <v>102.57</v>
      </c>
      <c r="G41" s="25"/>
      <c r="H41" s="29">
        <v>45678</v>
      </c>
      <c r="I41" s="42">
        <v>50.713000000000001</v>
      </c>
    </row>
    <row r="42" spans="2:9" x14ac:dyDescent="0.25">
      <c r="B42" s="28" t="s">
        <v>90</v>
      </c>
      <c r="C42" s="29">
        <v>45679</v>
      </c>
      <c r="D42" s="30">
        <v>101.42</v>
      </c>
      <c r="G42" s="25"/>
      <c r="H42" s="29">
        <v>45679</v>
      </c>
      <c r="I42" s="42">
        <v>49.643000000000001</v>
      </c>
    </row>
    <row r="43" spans="2:9" x14ac:dyDescent="0.25">
      <c r="B43" s="28" t="s">
        <v>90</v>
      </c>
      <c r="C43" s="29">
        <v>45680</v>
      </c>
      <c r="D43" s="30">
        <v>101.95</v>
      </c>
      <c r="G43" s="25"/>
      <c r="H43" s="29">
        <v>45680</v>
      </c>
      <c r="I43" s="42">
        <v>50.122</v>
      </c>
    </row>
    <row r="44" spans="2:9" x14ac:dyDescent="0.25">
      <c r="B44" s="28" t="s">
        <v>90</v>
      </c>
      <c r="C44" s="29">
        <v>45681</v>
      </c>
      <c r="D44" s="30">
        <v>103.04</v>
      </c>
      <c r="G44" s="25"/>
      <c r="H44" s="29">
        <v>45681</v>
      </c>
      <c r="I44" s="42">
        <v>50.787999999999997</v>
      </c>
    </row>
    <row r="45" spans="2:9" x14ac:dyDescent="0.25">
      <c r="B45" s="28" t="s">
        <v>90</v>
      </c>
      <c r="C45" s="29">
        <v>45684</v>
      </c>
      <c r="D45" s="30">
        <v>100.15</v>
      </c>
      <c r="G45" s="25"/>
      <c r="H45" s="29">
        <v>45684</v>
      </c>
      <c r="I45" s="42">
        <v>49.027000000000001</v>
      </c>
    </row>
    <row r="46" spans="2:9" x14ac:dyDescent="0.25">
      <c r="B46" s="28" t="s">
        <v>90</v>
      </c>
      <c r="C46" s="29">
        <v>45685</v>
      </c>
      <c r="D46" s="30">
        <v>101.49</v>
      </c>
      <c r="G46" s="25"/>
      <c r="H46" s="29">
        <v>45685</v>
      </c>
      <c r="I46" s="42">
        <v>49.357999999999997</v>
      </c>
    </row>
    <row r="47" spans="2:9" x14ac:dyDescent="0.25">
      <c r="B47" s="28" t="s">
        <v>90</v>
      </c>
      <c r="C47" s="29">
        <v>45686</v>
      </c>
      <c r="D47" s="30">
        <v>108.35</v>
      </c>
      <c r="G47" s="25"/>
      <c r="H47" s="29">
        <v>45686</v>
      </c>
      <c r="I47" s="42">
        <v>52.203000000000003</v>
      </c>
    </row>
    <row r="48" spans="2:9" x14ac:dyDescent="0.25">
      <c r="B48" s="28" t="s">
        <v>90</v>
      </c>
      <c r="C48" s="29">
        <v>45687</v>
      </c>
      <c r="D48" s="30">
        <v>109.76</v>
      </c>
      <c r="G48" s="25"/>
      <c r="H48" s="29">
        <v>45687</v>
      </c>
      <c r="I48" s="42">
        <v>52.570999999999998</v>
      </c>
    </row>
    <row r="49" spans="2:9" x14ac:dyDescent="0.25">
      <c r="B49" s="28" t="s">
        <v>90</v>
      </c>
      <c r="C49" s="29">
        <v>45688</v>
      </c>
      <c r="D49" s="30">
        <v>114.51</v>
      </c>
      <c r="G49" s="25"/>
      <c r="H49" s="29">
        <v>45688</v>
      </c>
      <c r="I49" s="42">
        <v>54.245000000000005</v>
      </c>
    </row>
    <row r="50" spans="2:9" x14ac:dyDescent="0.25">
      <c r="B50" s="28" t="s">
        <v>90</v>
      </c>
      <c r="C50" s="29">
        <v>45691</v>
      </c>
      <c r="D50" s="30">
        <v>113.81</v>
      </c>
      <c r="G50" s="25"/>
      <c r="H50" s="29">
        <v>45691</v>
      </c>
      <c r="I50" s="42">
        <v>54.567000000000007</v>
      </c>
    </row>
    <row r="51" spans="2:9" x14ac:dyDescent="0.25">
      <c r="B51" s="28" t="s">
        <v>90</v>
      </c>
      <c r="C51" s="29">
        <v>45692</v>
      </c>
      <c r="D51" s="30">
        <v>110.9</v>
      </c>
      <c r="G51" s="25"/>
      <c r="H51" s="29">
        <v>45692</v>
      </c>
      <c r="I51" s="42">
        <v>52.832999999999998</v>
      </c>
    </row>
    <row r="52" spans="2:9" x14ac:dyDescent="0.25">
      <c r="B52" s="28" t="s">
        <v>90</v>
      </c>
      <c r="C52" s="29">
        <v>45693</v>
      </c>
      <c r="D52" s="30">
        <v>113.55</v>
      </c>
      <c r="G52" s="25"/>
      <c r="H52" s="29">
        <v>45693</v>
      </c>
      <c r="I52" s="42">
        <v>54.265999999999998</v>
      </c>
    </row>
    <row r="53" spans="2:9" x14ac:dyDescent="0.25">
      <c r="B53" s="28" t="s">
        <v>90</v>
      </c>
      <c r="C53" s="29">
        <v>45694</v>
      </c>
      <c r="D53" s="30">
        <v>116.04</v>
      </c>
      <c r="G53" s="25"/>
      <c r="H53" s="29">
        <v>45694</v>
      </c>
      <c r="I53" s="42">
        <v>55.277000000000001</v>
      </c>
    </row>
    <row r="54" spans="2:9" x14ac:dyDescent="0.25">
      <c r="B54" s="28" t="s">
        <v>90</v>
      </c>
      <c r="C54" s="29">
        <v>45695</v>
      </c>
      <c r="D54" s="30">
        <v>117.3</v>
      </c>
      <c r="G54" s="25"/>
      <c r="H54" s="29">
        <v>45695</v>
      </c>
      <c r="I54" s="42">
        <v>56.529000000000003</v>
      </c>
    </row>
    <row r="55" spans="2:9" x14ac:dyDescent="0.25">
      <c r="B55" s="28" t="s">
        <v>90</v>
      </c>
      <c r="C55" s="29">
        <v>45698</v>
      </c>
      <c r="D55" s="30">
        <v>119.12</v>
      </c>
      <c r="G55" s="25"/>
      <c r="H55" s="29">
        <v>45698</v>
      </c>
      <c r="I55" s="42">
        <v>58.588999999999999</v>
      </c>
    </row>
    <row r="56" spans="2:9" x14ac:dyDescent="0.25">
      <c r="B56" s="28" t="s">
        <v>90</v>
      </c>
      <c r="C56" s="29">
        <v>45699</v>
      </c>
      <c r="D56" s="30">
        <v>118.75</v>
      </c>
      <c r="G56" s="25"/>
      <c r="H56" s="29">
        <v>45699</v>
      </c>
      <c r="I56" s="42">
        <v>58.755000000000003</v>
      </c>
    </row>
    <row r="57" spans="2:9" x14ac:dyDescent="0.25">
      <c r="B57" s="28" t="s">
        <v>90</v>
      </c>
      <c r="C57" s="29">
        <v>45700</v>
      </c>
      <c r="D57" s="30">
        <v>115.64</v>
      </c>
      <c r="G57" s="25" t="s">
        <v>76</v>
      </c>
      <c r="H57" s="29">
        <v>45700</v>
      </c>
      <c r="I57" s="42">
        <v>56.731000000000002</v>
      </c>
    </row>
    <row r="58" spans="2:9" x14ac:dyDescent="0.25">
      <c r="B58" s="28" t="s">
        <v>90</v>
      </c>
      <c r="C58" s="29">
        <v>45701</v>
      </c>
      <c r="D58" s="30">
        <v>107.04</v>
      </c>
      <c r="G58" s="25" t="s">
        <v>76</v>
      </c>
      <c r="H58" s="29">
        <v>45701</v>
      </c>
      <c r="I58" s="42">
        <v>52.50200000000001</v>
      </c>
    </row>
    <row r="59" spans="2:9" x14ac:dyDescent="0.25">
      <c r="B59" s="28" t="s">
        <v>90</v>
      </c>
      <c r="C59" s="29">
        <v>45702</v>
      </c>
      <c r="D59" s="30">
        <v>107.76</v>
      </c>
      <c r="G59" s="25" t="s">
        <v>76</v>
      </c>
      <c r="H59" s="29">
        <v>45702</v>
      </c>
      <c r="I59" s="42">
        <v>51.765000000000001</v>
      </c>
    </row>
    <row r="60" spans="2:9" x14ac:dyDescent="0.25">
      <c r="B60" s="28" t="s">
        <v>90</v>
      </c>
      <c r="C60" s="29">
        <v>45705</v>
      </c>
      <c r="D60" s="30">
        <v>101.24</v>
      </c>
      <c r="G60" s="25" t="s">
        <v>76</v>
      </c>
      <c r="H60" s="29">
        <v>45705</v>
      </c>
      <c r="I60" s="42">
        <v>49.473999999999997</v>
      </c>
    </row>
    <row r="61" spans="2:9" x14ac:dyDescent="0.25">
      <c r="B61" s="28" t="s">
        <v>90</v>
      </c>
      <c r="C61" s="29">
        <v>45706</v>
      </c>
      <c r="D61" s="30">
        <v>103.18</v>
      </c>
      <c r="G61" s="25" t="s">
        <v>76</v>
      </c>
      <c r="H61" s="29">
        <v>45706</v>
      </c>
      <c r="I61" s="42">
        <v>50.542000000000002</v>
      </c>
    </row>
    <row r="62" spans="2:9" x14ac:dyDescent="0.25">
      <c r="B62" s="28" t="s">
        <v>90</v>
      </c>
      <c r="C62" s="29">
        <v>45707</v>
      </c>
      <c r="D62" s="30">
        <v>101.19</v>
      </c>
      <c r="G62" s="25"/>
      <c r="H62" s="29">
        <v>45707</v>
      </c>
      <c r="I62" s="42">
        <v>49.692999999999998</v>
      </c>
    </row>
    <row r="63" spans="2:9" x14ac:dyDescent="0.25">
      <c r="B63" s="28" t="s">
        <v>90</v>
      </c>
      <c r="C63" s="29">
        <v>45708</v>
      </c>
      <c r="D63" s="30">
        <v>99.22</v>
      </c>
      <c r="G63" s="25"/>
      <c r="H63" s="29">
        <v>45708</v>
      </c>
      <c r="I63" s="42">
        <v>49.014000000000003</v>
      </c>
    </row>
    <row r="64" spans="2:9" x14ac:dyDescent="0.25">
      <c r="I64" s="1" t="s">
        <v>76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599239AD-B0E3-4B93-996E-6F2C5AD8F044}"/>
    <hyperlink ref="B21" r:id="rId2" display="Berechnungsdetails im Preisblatt (Seite 3)" xr:uid="{B4748359-AC4E-47B1-86EE-11EAEE919507}"/>
    <hyperlink ref="G21" r:id="rId3" display="Berechnungsdetails im Preisblatt (Seite 3)" xr:uid="{5201545E-178D-4FAF-B838-7AE3B13DBCE8}"/>
    <hyperlink ref="H28:I28" r:id="rId4" display="CEGH" xr:uid="{2E2D7A21-093B-4F70-962F-140BF1A4805A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F600D-FE61-404E-87B3-4566637B211B}">
  <dimension ref="B6:J64"/>
  <sheetViews>
    <sheetView topLeftCell="A33" zoomScaleNormal="100" workbookViewId="0">
      <selection activeCell="C41" sqref="C41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Februar 2025</v>
      </c>
      <c r="C8" s="84"/>
      <c r="D8" s="85"/>
      <c r="G8" s="83" t="str">
        <f ca="1">MID(CELL("dateiname",F1),FIND("]",CELL("dateiname",F1))+1,255)</f>
        <v>Februar 2025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14.15</v>
      </c>
      <c r="D10" s="12">
        <f>C10*1.2</f>
        <v>16.98</v>
      </c>
      <c r="E10" s="13"/>
      <c r="F10" s="13"/>
      <c r="G10" s="15" t="s">
        <v>31</v>
      </c>
      <c r="H10" s="41">
        <f>ROUND((($H$30-$H$31)+4.75)/10,2)</f>
        <v>5.32</v>
      </c>
      <c r="I10" s="12">
        <f>H10*1.2</f>
        <v>6.3840000000000003</v>
      </c>
    </row>
    <row r="11" spans="2:9" x14ac:dyDescent="0.25">
      <c r="B11" s="16" t="s">
        <v>24</v>
      </c>
      <c r="C11" s="41">
        <f>ROUND(((($C$30-$C$31)*1.1)+9.75)/10,2)</f>
        <v>14.15</v>
      </c>
      <c r="D11" s="12">
        <f t="shared" ref="D11:D13" si="0">C11*1.2</f>
        <v>16.98</v>
      </c>
      <c r="E11" s="13"/>
      <c r="F11" s="13"/>
      <c r="G11" s="15" t="s">
        <v>30</v>
      </c>
      <c r="H11" s="41">
        <f>ROUND((($H$30-$H$31)+4.75)/10,2)</f>
        <v>5.32</v>
      </c>
      <c r="I11" s="12">
        <f t="shared" ref="I11:I13" si="1">H11*1.2</f>
        <v>6.3840000000000003</v>
      </c>
    </row>
    <row r="12" spans="2:9" x14ac:dyDescent="0.25">
      <c r="B12" s="15" t="s">
        <v>25</v>
      </c>
      <c r="C12" s="41">
        <f>ROUND(((($C$30-$C$31)*1.1)+14.75)/10,2)</f>
        <v>14.65</v>
      </c>
      <c r="D12" s="12">
        <f t="shared" si="0"/>
        <v>17.579999999999998</v>
      </c>
      <c r="E12" s="13"/>
      <c r="F12" s="13"/>
      <c r="G12" s="15" t="s">
        <v>29</v>
      </c>
      <c r="H12" s="41">
        <f>ROUND((($H$30-$H$31)+9.75)/10,2)</f>
        <v>5.82</v>
      </c>
      <c r="I12" s="12">
        <f t="shared" si="1"/>
        <v>6.984</v>
      </c>
    </row>
    <row r="13" spans="2:9" x14ac:dyDescent="0.25">
      <c r="B13" s="15" t="s">
        <v>26</v>
      </c>
      <c r="C13" s="41">
        <f>ROUND(((($C$30-$C$31)*1.1)+14.75)/10,2)</f>
        <v>14.65</v>
      </c>
      <c r="D13" s="12">
        <f t="shared" si="0"/>
        <v>17.579999999999998</v>
      </c>
      <c r="E13" s="13"/>
      <c r="F13" s="13"/>
      <c r="G13" s="15" t="s">
        <v>32</v>
      </c>
      <c r="H13" s="41">
        <f>ROUND((($H$30-$H$31)+9.75)/10,2)</f>
        <v>5.82</v>
      </c>
      <c r="I13" s="12">
        <f t="shared" si="1"/>
        <v>6.984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Februar 2025</v>
      </c>
      <c r="D26" s="102"/>
      <c r="G26" s="18" t="s">
        <v>0</v>
      </c>
      <c r="H26" s="103" t="str">
        <f ca="1">G8</f>
        <v>Februar 2025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119.77124999999999</v>
      </c>
      <c r="D30" s="10" t="s">
        <v>5</v>
      </c>
      <c r="G30" s="9" t="s">
        <v>8</v>
      </c>
      <c r="H30" s="11">
        <f>I34</f>
        <v>48.478444444444435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Februar 2025</v>
      </c>
      <c r="H34" s="109"/>
      <c r="I34" s="37">
        <f>AVERAGE(I41:I63)</f>
        <v>48.478444444444435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Februar 2025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88</v>
      </c>
      <c r="C41" s="26">
        <v>45649</v>
      </c>
      <c r="D41" s="27">
        <v>119.77</v>
      </c>
      <c r="G41" s="25"/>
      <c r="H41" s="29">
        <v>45649</v>
      </c>
      <c r="I41" s="42">
        <v>47.142000000000003</v>
      </c>
    </row>
    <row r="42" spans="2:9" x14ac:dyDescent="0.25">
      <c r="B42" s="28" t="s">
        <v>88</v>
      </c>
      <c r="C42" s="29">
        <v>45653</v>
      </c>
      <c r="D42" s="30">
        <v>125.14</v>
      </c>
      <c r="G42" s="25"/>
      <c r="H42" s="29">
        <v>45650</v>
      </c>
      <c r="I42" s="42">
        <v>47.637</v>
      </c>
    </row>
    <row r="43" spans="2:9" x14ac:dyDescent="0.25">
      <c r="B43" s="28" t="s">
        <v>88</v>
      </c>
      <c r="C43" s="29">
        <v>45656</v>
      </c>
      <c r="D43" s="30">
        <v>123.45</v>
      </c>
      <c r="G43" s="25"/>
      <c r="H43" s="29">
        <v>45653</v>
      </c>
      <c r="I43" s="42">
        <v>49.116</v>
      </c>
    </row>
    <row r="44" spans="2:9" x14ac:dyDescent="0.25">
      <c r="B44" s="28" t="s">
        <v>88</v>
      </c>
      <c r="C44" s="29">
        <v>45659</v>
      </c>
      <c r="D44" s="30">
        <v>127.05</v>
      </c>
      <c r="G44" s="25"/>
      <c r="H44" s="29">
        <v>45656</v>
      </c>
      <c r="I44" s="42">
        <v>49.261000000000003</v>
      </c>
    </row>
    <row r="45" spans="2:9" x14ac:dyDescent="0.25">
      <c r="B45" s="28" t="s">
        <v>88</v>
      </c>
      <c r="C45" s="29">
        <v>45660</v>
      </c>
      <c r="D45" s="30">
        <v>123.62</v>
      </c>
      <c r="G45" s="25"/>
      <c r="H45" s="29">
        <v>45657</v>
      </c>
      <c r="I45" s="42">
        <v>50.372</v>
      </c>
    </row>
    <row r="46" spans="2:9" x14ac:dyDescent="0.25">
      <c r="B46" s="28" t="s">
        <v>88</v>
      </c>
      <c r="C46" s="29">
        <v>45663</v>
      </c>
      <c r="D46" s="30">
        <v>123.1</v>
      </c>
      <c r="G46" s="25"/>
      <c r="H46" s="29">
        <v>45659</v>
      </c>
      <c r="I46" s="42">
        <v>51.414000000000001</v>
      </c>
    </row>
    <row r="47" spans="2:9" x14ac:dyDescent="0.25">
      <c r="B47" s="28" t="s">
        <v>88</v>
      </c>
      <c r="C47" s="29">
        <v>45664</v>
      </c>
      <c r="D47" s="30">
        <v>121.4</v>
      </c>
      <c r="G47" s="25"/>
      <c r="H47" s="29">
        <v>45660</v>
      </c>
      <c r="I47" s="42">
        <v>50.832000000000001</v>
      </c>
    </row>
    <row r="48" spans="2:9" x14ac:dyDescent="0.25">
      <c r="B48" s="28" t="s">
        <v>88</v>
      </c>
      <c r="C48" s="29">
        <v>45665</v>
      </c>
      <c r="D48" s="30">
        <v>115.63</v>
      </c>
      <c r="G48" s="25"/>
      <c r="H48" s="29">
        <v>45663</v>
      </c>
      <c r="I48" s="42">
        <v>48.683000000000007</v>
      </c>
    </row>
    <row r="49" spans="2:9" x14ac:dyDescent="0.25">
      <c r="B49" s="28" t="s">
        <v>88</v>
      </c>
      <c r="C49" s="29">
        <v>45666</v>
      </c>
      <c r="D49" s="30">
        <v>111.99</v>
      </c>
      <c r="G49" s="25"/>
      <c r="H49" s="29">
        <v>45664</v>
      </c>
      <c r="I49" s="42">
        <v>48.822000000000003</v>
      </c>
    </row>
    <row r="50" spans="2:9" x14ac:dyDescent="0.25">
      <c r="B50" s="28" t="s">
        <v>88</v>
      </c>
      <c r="C50" s="29">
        <v>45667</v>
      </c>
      <c r="D50" s="30">
        <v>110.49</v>
      </c>
      <c r="G50" s="25"/>
      <c r="H50" s="29">
        <v>45665</v>
      </c>
      <c r="I50" s="42">
        <v>46.884</v>
      </c>
    </row>
    <row r="51" spans="2:9" x14ac:dyDescent="0.25">
      <c r="B51" s="28" t="s">
        <v>88</v>
      </c>
      <c r="C51" s="29">
        <v>45670</v>
      </c>
      <c r="D51" s="30">
        <v>119.04</v>
      </c>
      <c r="G51" s="25"/>
      <c r="H51" s="29">
        <v>45666</v>
      </c>
      <c r="I51" s="42">
        <v>46.262000000000008</v>
      </c>
    </row>
    <row r="52" spans="2:9" x14ac:dyDescent="0.25">
      <c r="B52" s="28" t="s">
        <v>88</v>
      </c>
      <c r="C52" s="29">
        <v>45671</v>
      </c>
      <c r="D52" s="30">
        <v>116.71</v>
      </c>
      <c r="G52" s="25"/>
      <c r="H52" s="29">
        <v>45667</v>
      </c>
      <c r="I52" s="42">
        <v>46.341000000000001</v>
      </c>
    </row>
    <row r="53" spans="2:9" x14ac:dyDescent="0.25">
      <c r="B53" s="28" t="s">
        <v>88</v>
      </c>
      <c r="C53" s="29">
        <v>45672</v>
      </c>
      <c r="D53" s="30">
        <v>119.26</v>
      </c>
      <c r="G53" s="25"/>
      <c r="H53" s="29">
        <v>45670</v>
      </c>
      <c r="I53" s="42">
        <v>49.52600000000001</v>
      </c>
    </row>
    <row r="54" spans="2:9" x14ac:dyDescent="0.25">
      <c r="B54" s="28" t="s">
        <v>88</v>
      </c>
      <c r="C54" s="29">
        <v>45673</v>
      </c>
      <c r="D54" s="30">
        <v>118</v>
      </c>
      <c r="G54" s="25"/>
      <c r="H54" s="29">
        <v>45671</v>
      </c>
      <c r="I54" s="42">
        <v>48.073999999999998</v>
      </c>
    </row>
    <row r="55" spans="2:9" x14ac:dyDescent="0.25">
      <c r="B55" s="28" t="s">
        <v>88</v>
      </c>
      <c r="C55" s="29">
        <v>45674</v>
      </c>
      <c r="D55" s="30">
        <v>119.2</v>
      </c>
      <c r="G55" s="25"/>
      <c r="H55" s="29">
        <v>45672</v>
      </c>
      <c r="I55" s="42">
        <v>48.078000000000003</v>
      </c>
    </row>
    <row r="56" spans="2:9" x14ac:dyDescent="0.25">
      <c r="B56" s="28" t="s">
        <v>88</v>
      </c>
      <c r="C56" s="29">
        <v>45677</v>
      </c>
      <c r="D56" s="30">
        <v>122.49</v>
      </c>
      <c r="G56" s="25"/>
      <c r="H56" s="29">
        <v>45673</v>
      </c>
      <c r="I56" s="42">
        <v>47.417000000000002</v>
      </c>
    </row>
    <row r="57" spans="2:9" x14ac:dyDescent="0.25">
      <c r="B57" s="28"/>
      <c r="C57" s="29"/>
      <c r="D57" s="30"/>
      <c r="G57" s="25" t="s">
        <v>76</v>
      </c>
      <c r="H57" s="29">
        <v>45674</v>
      </c>
      <c r="I57" s="42">
        <v>47.986000000000004</v>
      </c>
    </row>
    <row r="58" spans="2:9" x14ac:dyDescent="0.25">
      <c r="B58" s="28"/>
      <c r="C58" s="29"/>
      <c r="D58" s="30"/>
      <c r="G58" s="25" t="s">
        <v>76</v>
      </c>
      <c r="H58" s="29">
        <v>45677</v>
      </c>
      <c r="I58" s="42">
        <v>48.765000000000001</v>
      </c>
    </row>
    <row r="59" spans="2:9" x14ac:dyDescent="0.25">
      <c r="B59" s="28"/>
      <c r="C59" s="29"/>
      <c r="D59" s="30"/>
      <c r="G59" s="25" t="s">
        <v>76</v>
      </c>
      <c r="H59" s="29"/>
      <c r="I59" s="42"/>
    </row>
    <row r="60" spans="2:9" x14ac:dyDescent="0.25">
      <c r="B60" s="28"/>
      <c r="C60" s="29"/>
      <c r="D60" s="30"/>
      <c r="G60" s="25" t="s">
        <v>76</v>
      </c>
      <c r="H60" s="29"/>
      <c r="I60" s="42"/>
    </row>
    <row r="61" spans="2:9" x14ac:dyDescent="0.25">
      <c r="B61" s="28"/>
      <c r="C61" s="29"/>
      <c r="D61" s="30"/>
      <c r="G61" s="25" t="s">
        <v>76</v>
      </c>
      <c r="H61" s="29"/>
      <c r="I61" s="42"/>
    </row>
    <row r="62" spans="2:9" x14ac:dyDescent="0.25">
      <c r="B62" s="28"/>
      <c r="C62" s="29"/>
      <c r="D62" s="30"/>
      <c r="G62" s="25"/>
      <c r="H62" s="29"/>
      <c r="I62" s="42"/>
    </row>
    <row r="63" spans="2:9" x14ac:dyDescent="0.25">
      <c r="B63" s="28"/>
      <c r="C63" s="29"/>
      <c r="D63" s="30"/>
      <c r="G63" s="25"/>
      <c r="H63" s="29"/>
      <c r="I63" s="42" t="s">
        <v>76</v>
      </c>
    </row>
    <row r="64" spans="2:9" x14ac:dyDescent="0.25">
      <c r="I64" s="1" t="s">
        <v>76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13A066D4-D66E-4525-A128-901323F74D3C}"/>
    <hyperlink ref="B21" r:id="rId2" display="Berechnungsdetails im Preisblatt (Seite 3)" xr:uid="{1EF9EB4C-09E8-42DB-915C-A7E8C94373B8}"/>
    <hyperlink ref="G21" r:id="rId3" display="Berechnungsdetails im Preisblatt (Seite 3)" xr:uid="{DAC07C59-E53F-46EC-83AD-8722FD1A13AB}"/>
    <hyperlink ref="H28:I28" r:id="rId4" display="CEGH" xr:uid="{C860E5A9-4572-4280-A49B-F3950E45A141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D78D9-898B-448C-A47E-3DF06D695C57}">
  <dimension ref="A1:J62"/>
  <sheetViews>
    <sheetView topLeftCell="A28" zoomScaleNormal="100" workbookViewId="0">
      <selection activeCell="H30" sqref="H30"/>
    </sheetView>
  </sheetViews>
  <sheetFormatPr baseColWidth="10" defaultColWidth="11.42578125" defaultRowHeight="15" x14ac:dyDescent="0.25"/>
  <cols>
    <col min="1" max="1" width="5.7109375" style="46" customWidth="1"/>
    <col min="2" max="2" width="24.42578125" style="46" customWidth="1"/>
    <col min="3" max="4" width="16.5703125" style="46" customWidth="1"/>
    <col min="5" max="6" width="5.7109375" style="46" customWidth="1"/>
    <col min="7" max="7" width="24.42578125" style="46" customWidth="1"/>
    <col min="8" max="9" width="16.5703125" style="46" customWidth="1"/>
    <col min="10" max="10" width="5.7109375" style="1" customWidth="1"/>
    <col min="11" max="16384" width="11.42578125" style="1"/>
  </cols>
  <sheetData>
    <row r="1" spans="2:9" x14ac:dyDescent="0.25">
      <c r="B1" s="56"/>
      <c r="C1" s="56"/>
      <c r="D1" s="56"/>
      <c r="E1" s="56"/>
      <c r="F1" s="56"/>
      <c r="G1" s="56"/>
      <c r="H1" s="56"/>
      <c r="I1" s="56"/>
    </row>
    <row r="2" spans="2:9" x14ac:dyDescent="0.25">
      <c r="B2" s="56"/>
      <c r="C2" s="56"/>
      <c r="D2" s="56"/>
      <c r="E2" s="56"/>
      <c r="F2" s="56"/>
      <c r="G2" s="56"/>
      <c r="H2" s="56"/>
      <c r="I2" s="56"/>
    </row>
    <row r="3" spans="2:9" x14ac:dyDescent="0.25">
      <c r="B3" s="56"/>
      <c r="C3" s="56"/>
      <c r="D3" s="56"/>
      <c r="E3" s="56"/>
      <c r="F3" s="56"/>
      <c r="G3" s="56"/>
      <c r="H3" s="56"/>
      <c r="I3" s="56"/>
    </row>
    <row r="4" spans="2:9" x14ac:dyDescent="0.25">
      <c r="B4" s="56"/>
      <c r="C4" s="56"/>
      <c r="D4" s="56"/>
      <c r="E4" s="56"/>
      <c r="F4" s="56"/>
      <c r="G4" s="56"/>
      <c r="H4" s="56"/>
      <c r="I4" s="56"/>
    </row>
    <row r="5" spans="2:9" x14ac:dyDescent="0.25">
      <c r="B5" s="56"/>
      <c r="C5" s="56"/>
      <c r="D5" s="56"/>
      <c r="E5" s="56"/>
      <c r="F5" s="56"/>
      <c r="G5" s="56"/>
      <c r="H5" s="56"/>
      <c r="I5" s="56"/>
    </row>
    <row r="6" spans="2:9" ht="15.75" thickBot="1" x14ac:dyDescent="0.3">
      <c r="B6" s="56"/>
      <c r="C6" s="56"/>
      <c r="D6" s="56"/>
      <c r="E6" s="56"/>
      <c r="F6" s="56"/>
      <c r="G6" s="56"/>
      <c r="H6" s="56"/>
      <c r="I6" s="56"/>
    </row>
    <row r="7" spans="2:9" x14ac:dyDescent="0.25">
      <c r="B7" s="80" t="s">
        <v>119</v>
      </c>
      <c r="C7" s="81"/>
      <c r="D7" s="82"/>
      <c r="E7" s="1"/>
      <c r="F7" s="1"/>
      <c r="G7" s="80" t="s">
        <v>120</v>
      </c>
      <c r="H7" s="81"/>
      <c r="I7" s="82"/>
    </row>
    <row r="8" spans="2:9" ht="15.75" thickBot="1" x14ac:dyDescent="0.3">
      <c r="B8" s="83" t="str">
        <f ca="1">MID(CELL("dateiname",A1),FIND("]",CELL("dateiname",A1))+1,255)</f>
        <v>Juli 2026</v>
      </c>
      <c r="C8" s="84"/>
      <c r="D8" s="85"/>
      <c r="E8" s="1"/>
      <c r="F8" s="1"/>
      <c r="G8" s="83" t="str">
        <f ca="1">MID(CELL("dateiname",F1),FIND("]",CELL("dateiname",F1))+1,255)</f>
        <v>Juli 2026</v>
      </c>
      <c r="H8" s="84"/>
      <c r="I8" s="85"/>
    </row>
    <row r="9" spans="2:9" x14ac:dyDescent="0.25">
      <c r="B9" s="20" t="s">
        <v>118</v>
      </c>
      <c r="C9" s="21" t="s">
        <v>117</v>
      </c>
      <c r="D9" s="21" t="s">
        <v>116</v>
      </c>
      <c r="E9" s="1"/>
      <c r="F9" s="1"/>
      <c r="G9" s="14" t="s">
        <v>118</v>
      </c>
      <c r="H9" s="8" t="s">
        <v>117</v>
      </c>
      <c r="I9" s="8" t="s">
        <v>116</v>
      </c>
    </row>
    <row r="10" spans="2:9" x14ac:dyDescent="0.25">
      <c r="B10" s="15" t="s">
        <v>22</v>
      </c>
      <c r="C10" s="41">
        <f>ROUND(((($C$30-$C$31)*1.1)+9.75)/10,2)</f>
        <v>12.21</v>
      </c>
      <c r="D10" s="12">
        <f>C10*1.2</f>
        <v>14.652000000000001</v>
      </c>
      <c r="E10" s="13"/>
      <c r="F10" s="13"/>
      <c r="G10" s="15" t="s">
        <v>31</v>
      </c>
      <c r="H10" s="41">
        <f>ROUND((($H$30-$H$31)+4.75)/10,2)</f>
        <v>5.3</v>
      </c>
      <c r="I10" s="12">
        <f>H10*1.2</f>
        <v>6.3599999999999994</v>
      </c>
    </row>
    <row r="11" spans="2:9" x14ac:dyDescent="0.25">
      <c r="B11" s="16" t="s">
        <v>24</v>
      </c>
      <c r="C11" s="41">
        <f>ROUND(((($C$30-$C$31)*1.1)+9.75)/10,2)</f>
        <v>12.21</v>
      </c>
      <c r="D11" s="12">
        <f t="shared" ref="D11:D13" si="0">C11*1.2</f>
        <v>14.652000000000001</v>
      </c>
      <c r="E11" s="13"/>
      <c r="F11" s="13"/>
      <c r="G11" s="15" t="s">
        <v>30</v>
      </c>
      <c r="H11" s="41">
        <f>ROUND((($H$30-$H$31)+4.75)/10,2)</f>
        <v>5.3</v>
      </c>
      <c r="I11" s="12">
        <f t="shared" ref="I11:I13" si="1">H11*1.2</f>
        <v>6.3599999999999994</v>
      </c>
    </row>
    <row r="12" spans="2:9" x14ac:dyDescent="0.25">
      <c r="B12" s="15" t="s">
        <v>25</v>
      </c>
      <c r="C12" s="41">
        <f>ROUND(((($C$30-$C$31)*1.1)+14.75)/10,2)</f>
        <v>12.71</v>
      </c>
      <c r="D12" s="12">
        <f t="shared" si="0"/>
        <v>15.252000000000001</v>
      </c>
      <c r="E12" s="13"/>
      <c r="F12" s="13"/>
      <c r="G12" s="15" t="s">
        <v>29</v>
      </c>
      <c r="H12" s="41">
        <f>ROUND((($H$30-$H$31)+9.75)/10,2)</f>
        <v>5.8</v>
      </c>
      <c r="I12" s="12">
        <f t="shared" si="1"/>
        <v>6.96</v>
      </c>
    </row>
    <row r="13" spans="2:9" x14ac:dyDescent="0.25">
      <c r="B13" s="15" t="s">
        <v>26</v>
      </c>
      <c r="C13" s="41">
        <f>ROUND(((($C$30-$C$31)*1.1)+14.75)/10,2)</f>
        <v>12.71</v>
      </c>
      <c r="D13" s="12">
        <f t="shared" si="0"/>
        <v>15.252000000000001</v>
      </c>
      <c r="E13" s="13"/>
      <c r="F13" s="13"/>
      <c r="G13" s="15" t="s">
        <v>32</v>
      </c>
      <c r="H13" s="41">
        <f>ROUND((($H$30-$H$31)+9.75)/10,2)</f>
        <v>5.8</v>
      </c>
      <c r="I13" s="12">
        <f t="shared" si="1"/>
        <v>6.96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>
      <c r="B15" s="1"/>
      <c r="C15" s="1"/>
      <c r="D15" s="1"/>
      <c r="E15" s="1"/>
      <c r="F15" s="1"/>
      <c r="G15" s="1"/>
      <c r="H15" s="1"/>
      <c r="I15" s="1"/>
    </row>
    <row r="16" spans="2:9" ht="15.75" thickBot="1" x14ac:dyDescent="0.3">
      <c r="B16" s="77" t="s">
        <v>103</v>
      </c>
      <c r="C16" s="78"/>
      <c r="D16" s="79"/>
      <c r="E16" s="1"/>
      <c r="F16" s="1"/>
      <c r="G16" s="77" t="s">
        <v>104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E17" s="1"/>
      <c r="F17" s="1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E18" s="1"/>
      <c r="F18" s="1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E19" s="1"/>
      <c r="F19" s="1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E20" s="1"/>
      <c r="F20" s="1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E21" s="1"/>
      <c r="F21" s="1"/>
      <c r="G21" s="36" t="s">
        <v>89</v>
      </c>
      <c r="H21" s="38"/>
      <c r="I21" s="31" t="s">
        <v>18</v>
      </c>
    </row>
    <row r="22" spans="2:10" ht="15.75" thickBot="1" x14ac:dyDescent="0.3">
      <c r="B22" s="1"/>
      <c r="C22" s="1"/>
      <c r="D22" s="1"/>
      <c r="E22" s="1"/>
      <c r="F22" s="1"/>
      <c r="G22" s="1"/>
      <c r="H22" s="1"/>
      <c r="I22" s="1"/>
    </row>
    <row r="23" spans="2:10" ht="15.75" thickBot="1" x14ac:dyDescent="0.3">
      <c r="B23" s="77" t="s">
        <v>100</v>
      </c>
      <c r="C23" s="78"/>
      <c r="D23" s="79"/>
      <c r="E23" s="1"/>
      <c r="F23" s="1"/>
      <c r="G23" s="77" t="s">
        <v>105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E24" s="1"/>
      <c r="F24" s="1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E25" s="1"/>
      <c r="F25" s="1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Juli 2026</v>
      </c>
      <c r="D26" s="102"/>
      <c r="E26" s="1"/>
      <c r="F26" s="1"/>
      <c r="G26" s="18" t="s">
        <v>0</v>
      </c>
      <c r="H26" s="103" t="str">
        <f ca="1">G8</f>
        <v>Juli 2026</v>
      </c>
      <c r="I26" s="104"/>
    </row>
    <row r="27" spans="2:10" x14ac:dyDescent="0.25">
      <c r="B27" s="19" t="s">
        <v>1</v>
      </c>
      <c r="C27" s="105" t="s">
        <v>20</v>
      </c>
      <c r="D27" s="105"/>
      <c r="E27" s="1"/>
      <c r="F27" s="1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E28" s="1"/>
      <c r="F28" s="1"/>
      <c r="G28" s="19" t="s">
        <v>14</v>
      </c>
      <c r="H28" s="97" t="s">
        <v>10</v>
      </c>
      <c r="I28" s="98"/>
    </row>
    <row r="29" spans="2:10" ht="15.75" thickBot="1" x14ac:dyDescent="0.3">
      <c r="B29" s="62"/>
      <c r="C29" s="63"/>
      <c r="D29" s="63"/>
      <c r="E29" s="56"/>
      <c r="F29" s="56"/>
      <c r="G29" s="62"/>
      <c r="H29" s="63"/>
      <c r="I29" s="63"/>
    </row>
    <row r="30" spans="2:10" ht="15.75" thickBot="1" x14ac:dyDescent="0.3">
      <c r="B30" s="50" t="s">
        <v>8</v>
      </c>
      <c r="C30" s="51">
        <f>AVERAGE(D41:D62)</f>
        <v>102.10500000000002</v>
      </c>
      <c r="D30" s="52" t="s">
        <v>5</v>
      </c>
      <c r="E30" s="56"/>
      <c r="F30" s="56"/>
      <c r="G30" s="50" t="s">
        <v>8</v>
      </c>
      <c r="H30" s="76">
        <f>I34</f>
        <v>48.232454545454544</v>
      </c>
      <c r="I30" s="52" t="s">
        <v>5</v>
      </c>
    </row>
    <row r="31" spans="2:10" ht="15.75" thickBot="1" x14ac:dyDescent="0.3">
      <c r="B31" s="53" t="s">
        <v>19</v>
      </c>
      <c r="C31" s="54"/>
      <c r="D31" s="55" t="s">
        <v>5</v>
      </c>
      <c r="E31" s="56"/>
      <c r="F31" s="56"/>
      <c r="G31" s="53" t="s">
        <v>19</v>
      </c>
      <c r="H31" s="54"/>
      <c r="I31" s="55" t="s">
        <v>5</v>
      </c>
    </row>
    <row r="32" spans="2:10" x14ac:dyDescent="0.25">
      <c r="B32" s="62"/>
      <c r="C32" s="64"/>
      <c r="D32" s="62"/>
      <c r="E32" s="56"/>
      <c r="F32" s="56"/>
      <c r="G32" s="56"/>
      <c r="H32" s="56"/>
      <c r="I32" s="56"/>
    </row>
    <row r="33" spans="2:9" x14ac:dyDescent="0.25">
      <c r="B33" s="56"/>
      <c r="C33" s="56"/>
      <c r="D33" s="56"/>
      <c r="E33" s="56"/>
      <c r="F33" s="56"/>
      <c r="G33" s="65" t="s">
        <v>2</v>
      </c>
      <c r="H33" s="66" t="s">
        <v>3</v>
      </c>
      <c r="I33" s="67" t="s">
        <v>4</v>
      </c>
    </row>
    <row r="34" spans="2:9" x14ac:dyDescent="0.25">
      <c r="B34" s="56"/>
      <c r="C34" s="56"/>
      <c r="D34" s="56"/>
      <c r="E34" s="56"/>
      <c r="F34" s="56"/>
      <c r="G34" s="99" t="str">
        <f ca="1">"1st Front Month - "&amp;G8</f>
        <v>1st Front Month - Juli 2026</v>
      </c>
      <c r="H34" s="100"/>
      <c r="I34" s="68">
        <f>AVERAGE(I41:I62)</f>
        <v>48.232454545454544</v>
      </c>
    </row>
    <row r="35" spans="2:9" x14ac:dyDescent="0.25">
      <c r="B35" s="56"/>
      <c r="C35" s="56"/>
      <c r="D35" s="56"/>
      <c r="E35" s="56"/>
      <c r="F35" s="56"/>
      <c r="G35" s="56"/>
      <c r="H35" s="56"/>
      <c r="I35" s="56"/>
    </row>
    <row r="36" spans="2:9" x14ac:dyDescent="0.25">
      <c r="B36" s="56"/>
      <c r="C36" s="56"/>
      <c r="D36" s="56"/>
      <c r="E36" s="56"/>
      <c r="F36" s="56"/>
      <c r="G36" s="56"/>
      <c r="H36" s="56"/>
      <c r="I36" s="56"/>
    </row>
    <row r="37" spans="2:9" x14ac:dyDescent="0.25">
      <c r="B37" s="56"/>
      <c r="C37" s="56"/>
      <c r="D37" s="56"/>
      <c r="E37" s="56"/>
      <c r="F37" s="56"/>
      <c r="G37" s="101" t="str">
        <f ca="1">"**Einmalrabatt gültig ausschliesslich für den Monat "&amp;MID(CELL("dateiname",A4),FIND("]",CELL("dateiname",A4))+1,255)</f>
        <v>**Einmalrabatt gültig ausschliesslich für den Monat Juli 2026</v>
      </c>
      <c r="H37" s="101"/>
      <c r="I37" s="101"/>
    </row>
    <row r="38" spans="2:9" x14ac:dyDescent="0.25">
      <c r="B38" s="56"/>
      <c r="C38" s="56"/>
      <c r="D38" s="56"/>
      <c r="E38" s="56"/>
      <c r="F38" s="56"/>
      <c r="G38" s="56"/>
      <c r="H38" s="56"/>
      <c r="I38" s="56"/>
    </row>
    <row r="39" spans="2:9" x14ac:dyDescent="0.25">
      <c r="B39" s="56"/>
      <c r="C39" s="56"/>
      <c r="D39" s="56"/>
      <c r="E39" s="56"/>
      <c r="F39" s="56"/>
      <c r="G39" s="56"/>
      <c r="H39" s="56"/>
      <c r="I39" s="56"/>
    </row>
    <row r="40" spans="2:9" x14ac:dyDescent="0.25">
      <c r="B40" s="57" t="s">
        <v>39</v>
      </c>
      <c r="C40" s="58" t="s">
        <v>3</v>
      </c>
      <c r="D40" s="59" t="s">
        <v>38</v>
      </c>
      <c r="E40" s="56"/>
      <c r="F40" s="56"/>
      <c r="G40" s="57" t="s">
        <v>40</v>
      </c>
      <c r="H40" s="69" t="s">
        <v>3</v>
      </c>
      <c r="I40" s="59" t="s">
        <v>38</v>
      </c>
    </row>
    <row r="41" spans="2:9" x14ac:dyDescent="0.25">
      <c r="B41" s="25" t="s">
        <v>122</v>
      </c>
      <c r="C41" s="26">
        <v>46163</v>
      </c>
      <c r="D41" s="27">
        <v>100.07</v>
      </c>
      <c r="E41" s="56"/>
      <c r="F41" s="56"/>
      <c r="G41" s="29" t="s">
        <v>121</v>
      </c>
      <c r="H41" s="29">
        <v>46163</v>
      </c>
      <c r="I41" s="27">
        <v>50.886000000000003</v>
      </c>
    </row>
    <row r="42" spans="2:9" x14ac:dyDescent="0.25">
      <c r="B42" s="28" t="s">
        <v>122</v>
      </c>
      <c r="C42" s="29">
        <v>46164</v>
      </c>
      <c r="D42" s="30">
        <v>102.06</v>
      </c>
      <c r="E42" s="56"/>
      <c r="F42" s="56"/>
      <c r="G42" s="29" t="s">
        <v>121</v>
      </c>
      <c r="H42" s="29">
        <v>46164</v>
      </c>
      <c r="I42" s="27">
        <v>50.064000000000007</v>
      </c>
    </row>
    <row r="43" spans="2:9" x14ac:dyDescent="0.25">
      <c r="B43" s="28" t="s">
        <v>122</v>
      </c>
      <c r="C43" s="29">
        <v>46167</v>
      </c>
      <c r="D43" s="30">
        <v>97.47</v>
      </c>
      <c r="G43" s="29" t="s">
        <v>121</v>
      </c>
      <c r="H43" s="29">
        <v>46167</v>
      </c>
      <c r="I43" s="27">
        <v>47.097999999999999</v>
      </c>
    </row>
    <row r="44" spans="2:9" x14ac:dyDescent="0.25">
      <c r="B44" s="28" t="s">
        <v>122</v>
      </c>
      <c r="C44" s="29">
        <v>46168</v>
      </c>
      <c r="D44" s="30">
        <v>101.47</v>
      </c>
      <c r="G44" s="29" t="s">
        <v>121</v>
      </c>
      <c r="H44" s="29">
        <v>46168</v>
      </c>
      <c r="I44" s="27">
        <v>49.183999999999997</v>
      </c>
    </row>
    <row r="45" spans="2:9" x14ac:dyDescent="0.25">
      <c r="B45" s="28" t="s">
        <v>122</v>
      </c>
      <c r="C45" s="29">
        <v>46169</v>
      </c>
      <c r="D45" s="30">
        <v>101.52</v>
      </c>
      <c r="G45" s="29" t="s">
        <v>121</v>
      </c>
      <c r="H45" s="29">
        <v>46169</v>
      </c>
      <c r="I45" s="27">
        <v>48.168999999999997</v>
      </c>
    </row>
    <row r="46" spans="2:9" x14ac:dyDescent="0.25">
      <c r="B46" s="28" t="s">
        <v>122</v>
      </c>
      <c r="C46" s="29">
        <v>46170</v>
      </c>
      <c r="D46" s="30">
        <v>103.9</v>
      </c>
      <c r="G46" s="29" t="s">
        <v>121</v>
      </c>
      <c r="H46" s="29">
        <v>46170</v>
      </c>
      <c r="I46" s="27">
        <v>48.588000000000001</v>
      </c>
    </row>
    <row r="47" spans="2:9" x14ac:dyDescent="0.25">
      <c r="B47" s="28" t="s">
        <v>122</v>
      </c>
      <c r="C47" s="29">
        <v>46171</v>
      </c>
      <c r="D47" s="30">
        <v>104.65</v>
      </c>
      <c r="G47" s="29" t="s">
        <v>121</v>
      </c>
      <c r="H47" s="29">
        <v>46171</v>
      </c>
      <c r="I47" s="27">
        <v>47.781999999999996</v>
      </c>
    </row>
    <row r="48" spans="2:9" x14ac:dyDescent="0.25">
      <c r="B48" s="28" t="s">
        <v>122</v>
      </c>
      <c r="C48" s="29">
        <v>46174</v>
      </c>
      <c r="D48" s="30">
        <v>105.04</v>
      </c>
      <c r="G48" s="29" t="s">
        <v>121</v>
      </c>
      <c r="H48" s="29">
        <v>46174</v>
      </c>
      <c r="I48" s="27">
        <v>50.677</v>
      </c>
    </row>
    <row r="49" spans="2:9" x14ac:dyDescent="0.25">
      <c r="B49" s="28" t="s">
        <v>122</v>
      </c>
      <c r="C49" s="29">
        <v>46175</v>
      </c>
      <c r="D49" s="30">
        <v>101.35</v>
      </c>
      <c r="G49" s="29" t="s">
        <v>121</v>
      </c>
      <c r="H49" s="29">
        <v>46175</v>
      </c>
      <c r="I49" s="27">
        <v>49.307000000000002</v>
      </c>
    </row>
    <row r="50" spans="2:9" x14ac:dyDescent="0.25">
      <c r="B50" s="28" t="s">
        <v>122</v>
      </c>
      <c r="C50" s="29">
        <v>46176</v>
      </c>
      <c r="D50" s="30">
        <v>104.19</v>
      </c>
      <c r="G50" s="29" t="s">
        <v>121</v>
      </c>
      <c r="H50" s="29">
        <v>46176</v>
      </c>
      <c r="I50" s="27">
        <v>50.460999999999999</v>
      </c>
    </row>
    <row r="51" spans="2:9" x14ac:dyDescent="0.25">
      <c r="B51" s="28" t="s">
        <v>122</v>
      </c>
      <c r="C51" s="29">
        <v>46177</v>
      </c>
      <c r="D51" s="30">
        <v>102.19</v>
      </c>
      <c r="G51" s="29" t="s">
        <v>121</v>
      </c>
      <c r="H51" s="29">
        <v>46177</v>
      </c>
      <c r="I51" s="27">
        <v>50.479000000000006</v>
      </c>
    </row>
    <row r="52" spans="2:9" x14ac:dyDescent="0.25">
      <c r="B52" s="28" t="s">
        <v>122</v>
      </c>
      <c r="C52" s="29">
        <v>46178</v>
      </c>
      <c r="D52" s="30">
        <v>102.7</v>
      </c>
      <c r="G52" s="29" t="s">
        <v>121</v>
      </c>
      <c r="H52" s="29">
        <v>46178</v>
      </c>
      <c r="I52" s="27">
        <v>49.902000000000001</v>
      </c>
    </row>
    <row r="53" spans="2:9" x14ac:dyDescent="0.25">
      <c r="B53" s="28" t="s">
        <v>122</v>
      </c>
      <c r="C53" s="29">
        <v>46181</v>
      </c>
      <c r="D53" s="30">
        <v>104.78</v>
      </c>
      <c r="G53" s="29" t="s">
        <v>121</v>
      </c>
      <c r="H53" s="29">
        <v>46181</v>
      </c>
      <c r="I53" s="27">
        <v>51.281999999999996</v>
      </c>
    </row>
    <row r="54" spans="2:9" x14ac:dyDescent="0.25">
      <c r="B54" s="28" t="s">
        <v>122</v>
      </c>
      <c r="C54" s="29">
        <v>46182</v>
      </c>
      <c r="D54" s="30">
        <v>102.36</v>
      </c>
      <c r="G54" s="29" t="s">
        <v>121</v>
      </c>
      <c r="H54" s="29">
        <v>46182</v>
      </c>
      <c r="I54" s="27">
        <v>50.201999999999998</v>
      </c>
    </row>
    <row r="55" spans="2:9" x14ac:dyDescent="0.25">
      <c r="B55" s="28" t="s">
        <v>122</v>
      </c>
      <c r="C55" s="29">
        <v>46183</v>
      </c>
      <c r="D55" s="30">
        <v>103.79</v>
      </c>
      <c r="G55" s="29" t="s">
        <v>121</v>
      </c>
      <c r="H55" s="29">
        <v>46183</v>
      </c>
      <c r="I55" s="27">
        <v>51.427</v>
      </c>
    </row>
    <row r="56" spans="2:9" x14ac:dyDescent="0.25">
      <c r="B56" s="28" t="s">
        <v>122</v>
      </c>
      <c r="C56" s="29">
        <v>46184</v>
      </c>
      <c r="D56" s="30">
        <v>103.74</v>
      </c>
      <c r="G56" s="29" t="s">
        <v>121</v>
      </c>
      <c r="H56" s="29">
        <v>46184</v>
      </c>
      <c r="I56" s="27">
        <v>50.991999999999997</v>
      </c>
    </row>
    <row r="57" spans="2:9" x14ac:dyDescent="0.25">
      <c r="B57" s="28" t="s">
        <v>122</v>
      </c>
      <c r="C57" s="29">
        <v>46185</v>
      </c>
      <c r="D57" s="30">
        <v>101.16</v>
      </c>
      <c r="G57" s="29" t="s">
        <v>121</v>
      </c>
      <c r="H57" s="29">
        <v>46185</v>
      </c>
      <c r="I57" s="27">
        <v>48.097000000000001</v>
      </c>
    </row>
    <row r="58" spans="2:9" x14ac:dyDescent="0.25">
      <c r="B58" s="28" t="s">
        <v>122</v>
      </c>
      <c r="C58" s="29">
        <v>46188</v>
      </c>
      <c r="D58" s="30">
        <v>100.01</v>
      </c>
      <c r="G58" s="29" t="s">
        <v>121</v>
      </c>
      <c r="H58" s="29">
        <v>46188</v>
      </c>
      <c r="I58" s="27">
        <v>44.078000000000003</v>
      </c>
    </row>
    <row r="59" spans="2:9" x14ac:dyDescent="0.25">
      <c r="B59" s="28" t="s">
        <v>122</v>
      </c>
      <c r="C59" s="29">
        <v>46189</v>
      </c>
      <c r="D59" s="30">
        <v>99.33</v>
      </c>
      <c r="G59" s="29" t="s">
        <v>121</v>
      </c>
      <c r="H59" s="29">
        <v>46189</v>
      </c>
      <c r="I59" s="27">
        <v>43.26</v>
      </c>
    </row>
    <row r="60" spans="2:9" x14ac:dyDescent="0.25">
      <c r="B60" s="28" t="s">
        <v>122</v>
      </c>
      <c r="C60" s="29">
        <v>46190</v>
      </c>
      <c r="D60" s="30">
        <v>100.49</v>
      </c>
      <c r="G60" s="29" t="s">
        <v>121</v>
      </c>
      <c r="H60" s="29">
        <v>46190</v>
      </c>
      <c r="I60" s="27">
        <v>43.398000000000003</v>
      </c>
    </row>
    <row r="61" spans="2:9" x14ac:dyDescent="0.25">
      <c r="B61" s="28" t="s">
        <v>122</v>
      </c>
      <c r="C61" s="29">
        <v>46191</v>
      </c>
      <c r="D61" s="30">
        <v>99.78</v>
      </c>
      <c r="G61" s="29" t="s">
        <v>121</v>
      </c>
      <c r="H61" s="29">
        <v>46191</v>
      </c>
      <c r="I61" s="27">
        <v>42.088000000000001</v>
      </c>
    </row>
    <row r="62" spans="2:9" x14ac:dyDescent="0.25">
      <c r="B62" s="28" t="s">
        <v>122</v>
      </c>
      <c r="C62" s="29">
        <v>46192</v>
      </c>
      <c r="D62" s="30">
        <v>104.26</v>
      </c>
      <c r="G62" s="29" t="s">
        <v>121</v>
      </c>
      <c r="H62" s="29">
        <v>46192</v>
      </c>
      <c r="I62" s="27">
        <v>43.692999999999998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phoneticPr fontId="19" type="noConversion"/>
  <hyperlinks>
    <hyperlink ref="C28:D28" r:id="rId1" display="EEX" xr:uid="{F8B2C5C4-0C34-44CA-BF01-F3250FA6F6AB}"/>
    <hyperlink ref="B21" r:id="rId2" xr:uid="{D39B297B-CAA5-478E-B788-D659F4EC41DD}"/>
    <hyperlink ref="G21" r:id="rId3" xr:uid="{3D41E37C-291E-405A-B4B2-65154E30D962}"/>
    <hyperlink ref="H28:I28" r:id="rId4" display="CEGH" xr:uid="{6DD5FD11-CF3F-4FA3-B6D9-D748C556D821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J63"/>
  <sheetViews>
    <sheetView topLeftCell="A38" zoomScaleNormal="100" workbookViewId="0">
      <selection activeCell="D63" sqref="D63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Jänner 2025</v>
      </c>
      <c r="C8" s="84"/>
      <c r="D8" s="85"/>
      <c r="G8" s="83" t="str">
        <f ca="1">MID(CELL("dateiname",F1),FIND("]",CELL("dateiname",F1))+1,255)</f>
        <v>Jänner 2025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14.33</v>
      </c>
      <c r="D10" s="12">
        <f>C10*1.2</f>
        <v>17.195999999999998</v>
      </c>
      <c r="E10" s="13"/>
      <c r="F10" s="13"/>
      <c r="G10" s="15" t="s">
        <v>31</v>
      </c>
      <c r="H10" s="41">
        <f>ROUND((($H$30-$H$31)+4.75)/10,2)</f>
        <v>5.15</v>
      </c>
      <c r="I10" s="12">
        <f>H10*1.2</f>
        <v>6.1800000000000006</v>
      </c>
    </row>
    <row r="11" spans="2:9" x14ac:dyDescent="0.25">
      <c r="B11" s="16" t="s">
        <v>24</v>
      </c>
      <c r="C11" s="41">
        <f>ROUND(((($C$30-$C$31)*1.1)+9.75)/10,2)</f>
        <v>14.33</v>
      </c>
      <c r="D11" s="12">
        <f t="shared" ref="D11:D13" si="0">C11*1.2</f>
        <v>17.195999999999998</v>
      </c>
      <c r="E11" s="13"/>
      <c r="F11" s="13"/>
      <c r="G11" s="15" t="s">
        <v>30</v>
      </c>
      <c r="H11" s="41">
        <f>ROUND((($H$30-$H$31)+4.75)/10,2)</f>
        <v>5.15</v>
      </c>
      <c r="I11" s="12">
        <f t="shared" ref="I11:I13" si="1">H11*1.2</f>
        <v>6.1800000000000006</v>
      </c>
    </row>
    <row r="12" spans="2:9" x14ac:dyDescent="0.25">
      <c r="B12" s="15" t="s">
        <v>25</v>
      </c>
      <c r="C12" s="41">
        <f>ROUND(((($C$30-$C$31)*1.1)+14.75)/10,2)</f>
        <v>14.83</v>
      </c>
      <c r="D12" s="12">
        <f t="shared" si="0"/>
        <v>17.795999999999999</v>
      </c>
      <c r="E12" s="13"/>
      <c r="F12" s="13"/>
      <c r="G12" s="15" t="s">
        <v>29</v>
      </c>
      <c r="H12" s="41">
        <f>ROUND((($H$30-$H$31)+9.75)/10,2)</f>
        <v>5.65</v>
      </c>
      <c r="I12" s="12">
        <f t="shared" si="1"/>
        <v>6.78</v>
      </c>
    </row>
    <row r="13" spans="2:9" x14ac:dyDescent="0.25">
      <c r="B13" s="15" t="s">
        <v>26</v>
      </c>
      <c r="C13" s="41">
        <f>ROUND(((($C$30-$C$31)*1.1)+14.75)/10,2)</f>
        <v>14.83</v>
      </c>
      <c r="D13" s="12">
        <f t="shared" si="0"/>
        <v>17.795999999999999</v>
      </c>
      <c r="E13" s="13"/>
      <c r="F13" s="13"/>
      <c r="G13" s="15" t="s">
        <v>32</v>
      </c>
      <c r="H13" s="41">
        <f>ROUND((($H$30-$H$31)+9.75)/10,2)</f>
        <v>5.65</v>
      </c>
      <c r="I13" s="12">
        <f t="shared" si="1"/>
        <v>6.78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Jänner 2025</v>
      </c>
      <c r="D26" s="102"/>
      <c r="G26" s="18" t="s">
        <v>0</v>
      </c>
      <c r="H26" s="103" t="str">
        <f ca="1">G8</f>
        <v>Jänner 2025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121.44863636363634</v>
      </c>
      <c r="D30" s="10" t="s">
        <v>5</v>
      </c>
      <c r="G30" s="9" t="s">
        <v>8</v>
      </c>
      <c r="H30" s="11">
        <f>I34</f>
        <v>46.709818181818179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Jänner 2025</v>
      </c>
      <c r="H34" s="109"/>
      <c r="I34" s="37">
        <f>AVERAGE(I41:I63)</f>
        <v>46.709818181818179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Jänner 2025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8" t="s">
        <v>87</v>
      </c>
      <c r="C41" s="26">
        <v>45617</v>
      </c>
      <c r="D41" s="27">
        <v>118.1</v>
      </c>
      <c r="G41" s="25"/>
      <c r="H41" s="29">
        <v>45617</v>
      </c>
      <c r="I41" s="42">
        <v>49.63</v>
      </c>
    </row>
    <row r="42" spans="2:9" x14ac:dyDescent="0.25">
      <c r="B42" s="28" t="s">
        <v>87</v>
      </c>
      <c r="C42" s="29">
        <v>45618</v>
      </c>
      <c r="D42" s="30">
        <v>115.61</v>
      </c>
      <c r="G42" s="25"/>
      <c r="H42" s="29">
        <v>45618</v>
      </c>
      <c r="I42" s="42">
        <v>48.43</v>
      </c>
    </row>
    <row r="43" spans="2:9" x14ac:dyDescent="0.25">
      <c r="B43" s="28" t="s">
        <v>87</v>
      </c>
      <c r="C43" s="29">
        <v>45621</v>
      </c>
      <c r="D43" s="30">
        <v>118.57</v>
      </c>
      <c r="G43" s="25"/>
      <c r="H43" s="29">
        <v>45621</v>
      </c>
      <c r="I43" s="42">
        <v>49.186999999999998</v>
      </c>
    </row>
    <row r="44" spans="2:9" x14ac:dyDescent="0.25">
      <c r="B44" s="28" t="s">
        <v>87</v>
      </c>
      <c r="C44" s="29">
        <v>45622</v>
      </c>
      <c r="D44" s="30">
        <v>118.13</v>
      </c>
      <c r="G44" s="25"/>
      <c r="H44" s="29">
        <v>45622</v>
      </c>
      <c r="I44" s="42">
        <v>48.704000000000001</v>
      </c>
    </row>
    <row r="45" spans="2:9" x14ac:dyDescent="0.25">
      <c r="B45" s="28" t="s">
        <v>87</v>
      </c>
      <c r="C45" s="29">
        <v>45623</v>
      </c>
      <c r="D45" s="30">
        <v>115.87</v>
      </c>
      <c r="G45" s="25"/>
      <c r="H45" s="29">
        <v>45623</v>
      </c>
      <c r="I45" s="42">
        <v>48.207999999999998</v>
      </c>
    </row>
    <row r="46" spans="2:9" x14ac:dyDescent="0.25">
      <c r="B46" s="28" t="s">
        <v>87</v>
      </c>
      <c r="C46" s="29">
        <v>45624</v>
      </c>
      <c r="D46" s="30">
        <v>114.68</v>
      </c>
      <c r="G46" s="25"/>
      <c r="H46" s="29">
        <v>45624</v>
      </c>
      <c r="I46" s="42">
        <v>47.612000000000002</v>
      </c>
    </row>
    <row r="47" spans="2:9" x14ac:dyDescent="0.25">
      <c r="B47" s="28" t="s">
        <v>87</v>
      </c>
      <c r="C47" s="29">
        <v>45625</v>
      </c>
      <c r="D47" s="30">
        <v>115.22</v>
      </c>
      <c r="G47" s="25"/>
      <c r="H47" s="29">
        <v>45625</v>
      </c>
      <c r="I47" s="42">
        <v>48.713999999999999</v>
      </c>
    </row>
    <row r="48" spans="2:9" x14ac:dyDescent="0.25">
      <c r="B48" s="28" t="s">
        <v>87</v>
      </c>
      <c r="C48" s="29">
        <v>45628</v>
      </c>
      <c r="D48" s="30">
        <v>119.28</v>
      </c>
      <c r="G48" s="25"/>
      <c r="H48" s="29">
        <v>45628</v>
      </c>
      <c r="I48" s="42">
        <v>49.896999999999998</v>
      </c>
    </row>
    <row r="49" spans="2:9" x14ac:dyDescent="0.25">
      <c r="B49" s="28" t="s">
        <v>87</v>
      </c>
      <c r="C49" s="29">
        <v>45629</v>
      </c>
      <c r="D49" s="30">
        <v>119.36</v>
      </c>
      <c r="G49" s="25"/>
      <c r="H49" s="29">
        <v>45629</v>
      </c>
      <c r="I49" s="42">
        <v>49.875999999999998</v>
      </c>
    </row>
    <row r="50" spans="2:9" x14ac:dyDescent="0.25">
      <c r="B50" s="28" t="s">
        <v>87</v>
      </c>
      <c r="C50" s="29">
        <v>45630</v>
      </c>
      <c r="D50" s="30">
        <v>118.35</v>
      </c>
      <c r="G50" s="25"/>
      <c r="H50" s="29">
        <v>45630</v>
      </c>
      <c r="I50" s="42">
        <v>48.220999999999997</v>
      </c>
    </row>
    <row r="51" spans="2:9" x14ac:dyDescent="0.25">
      <c r="B51" s="28" t="s">
        <v>87</v>
      </c>
      <c r="C51" s="29">
        <v>45631</v>
      </c>
      <c r="D51" s="30">
        <v>125.68</v>
      </c>
      <c r="G51" s="25"/>
      <c r="H51" s="29">
        <v>45631</v>
      </c>
      <c r="I51" s="42">
        <v>47.768000000000001</v>
      </c>
    </row>
    <row r="52" spans="2:9" x14ac:dyDescent="0.25">
      <c r="B52" s="28" t="s">
        <v>87</v>
      </c>
      <c r="C52" s="29">
        <v>45632</v>
      </c>
      <c r="D52" s="30">
        <v>119.7</v>
      </c>
      <c r="G52" s="25"/>
      <c r="H52" s="29">
        <v>45632</v>
      </c>
      <c r="I52" s="42">
        <v>47.731999999999999</v>
      </c>
    </row>
    <row r="53" spans="2:9" x14ac:dyDescent="0.25">
      <c r="B53" s="28" t="s">
        <v>87</v>
      </c>
      <c r="C53" s="29">
        <v>45635</v>
      </c>
      <c r="D53" s="30">
        <v>123.38</v>
      </c>
      <c r="G53" s="25"/>
      <c r="H53" s="29">
        <v>45635</v>
      </c>
      <c r="I53" s="42">
        <v>46.234000000000002</v>
      </c>
    </row>
    <row r="54" spans="2:9" x14ac:dyDescent="0.25">
      <c r="B54" s="28" t="s">
        <v>87</v>
      </c>
      <c r="C54" s="29">
        <v>45636</v>
      </c>
      <c r="D54" s="30">
        <v>125.5</v>
      </c>
      <c r="G54" s="25"/>
      <c r="H54" s="29">
        <v>45636</v>
      </c>
      <c r="I54" s="42">
        <v>46.926000000000002</v>
      </c>
    </row>
    <row r="55" spans="2:9" x14ac:dyDescent="0.25">
      <c r="B55" s="28" t="s">
        <v>87</v>
      </c>
      <c r="C55" s="29">
        <v>45637</v>
      </c>
      <c r="D55" s="30">
        <v>130.69</v>
      </c>
      <c r="G55" s="25"/>
      <c r="H55" s="29">
        <v>45637</v>
      </c>
      <c r="I55" s="42">
        <v>46.073</v>
      </c>
    </row>
    <row r="56" spans="2:9" x14ac:dyDescent="0.25">
      <c r="B56" s="28" t="s">
        <v>87</v>
      </c>
      <c r="C56" s="29">
        <v>45638</v>
      </c>
      <c r="D56" s="30">
        <v>127.2</v>
      </c>
      <c r="G56" s="25"/>
      <c r="H56" s="29">
        <v>45638</v>
      </c>
      <c r="I56" s="42">
        <v>44.350999999999999</v>
      </c>
    </row>
    <row r="57" spans="2:9" x14ac:dyDescent="0.25">
      <c r="B57" s="28" t="s">
        <v>87</v>
      </c>
      <c r="C57" s="29">
        <v>45639</v>
      </c>
      <c r="D57" s="30">
        <v>127.17</v>
      </c>
      <c r="G57" s="25"/>
      <c r="H57" s="29">
        <v>45639</v>
      </c>
      <c r="I57" s="42">
        <v>42.817999999999998</v>
      </c>
    </row>
    <row r="58" spans="2:9" x14ac:dyDescent="0.25">
      <c r="B58" s="28" t="s">
        <v>87</v>
      </c>
      <c r="C58" s="29">
        <v>45642</v>
      </c>
      <c r="D58" s="30">
        <v>125.69</v>
      </c>
      <c r="G58" s="25" t="s">
        <v>76</v>
      </c>
      <c r="H58" s="29">
        <v>45642</v>
      </c>
      <c r="I58" s="42">
        <v>41.881</v>
      </c>
    </row>
    <row r="59" spans="2:9" x14ac:dyDescent="0.25">
      <c r="B59" s="28" t="s">
        <v>87</v>
      </c>
      <c r="C59" s="29">
        <v>45643</v>
      </c>
      <c r="D59" s="30">
        <v>122.97</v>
      </c>
      <c r="G59" s="25" t="s">
        <v>76</v>
      </c>
      <c r="H59" s="29">
        <v>45643</v>
      </c>
      <c r="I59" s="42">
        <v>43.462000000000003</v>
      </c>
    </row>
    <row r="60" spans="2:9" x14ac:dyDescent="0.25">
      <c r="B60" s="28" t="s">
        <v>87</v>
      </c>
      <c r="C60" s="29">
        <v>45644</v>
      </c>
      <c r="D60" s="30">
        <v>121.95</v>
      </c>
      <c r="G60" s="25" t="s">
        <v>76</v>
      </c>
      <c r="H60" s="29">
        <v>45644</v>
      </c>
      <c r="I60" s="42">
        <v>42.39</v>
      </c>
    </row>
    <row r="61" spans="2:9" x14ac:dyDescent="0.25">
      <c r="B61" s="28" t="s">
        <v>87</v>
      </c>
      <c r="C61" s="29">
        <v>45645</v>
      </c>
      <c r="D61" s="30">
        <v>124.05</v>
      </c>
      <c r="G61" s="25" t="s">
        <v>76</v>
      </c>
      <c r="H61" s="29">
        <v>45645</v>
      </c>
      <c r="I61" s="42">
        <v>44.024000000000001</v>
      </c>
    </row>
    <row r="62" spans="2:9" x14ac:dyDescent="0.25">
      <c r="B62" s="28" t="s">
        <v>87</v>
      </c>
      <c r="C62" s="29">
        <v>45646</v>
      </c>
      <c r="D62" s="30">
        <v>124.72</v>
      </c>
      <c r="G62" s="25"/>
      <c r="H62" s="29">
        <v>45646</v>
      </c>
      <c r="I62" s="42">
        <v>45.478000000000002</v>
      </c>
    </row>
    <row r="63" spans="2:9" x14ac:dyDescent="0.25">
      <c r="B63" s="28"/>
      <c r="C63" s="29"/>
      <c r="D63" s="30"/>
      <c r="G63" s="25"/>
      <c r="H63" s="29"/>
      <c r="I63" s="42"/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0000-000000000000}"/>
    <hyperlink ref="B21" r:id="rId2" xr:uid="{00000000-0004-0000-0000-000001000000}"/>
    <hyperlink ref="G21" r:id="rId3" xr:uid="{00000000-0004-0000-0000-000002000000}"/>
    <hyperlink ref="H28:I28" r:id="rId4" display="CEGH" xr:uid="{00000000-0004-0000-00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J63"/>
  <sheetViews>
    <sheetView topLeftCell="A33" zoomScaleNormal="100" workbookViewId="0">
      <selection activeCell="L26" sqref="L26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Dezember 2024</v>
      </c>
      <c r="C8" s="84"/>
      <c r="D8" s="85"/>
      <c r="G8" s="83" t="str">
        <f ca="1">MID(CELL("dateiname",F1),FIND("]",CELL("dateiname",F1))+1,255)</f>
        <v>Dezember 2024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12.14</v>
      </c>
      <c r="D10" s="12">
        <f>C10*1.2</f>
        <v>14.568</v>
      </c>
      <c r="E10" s="13"/>
      <c r="F10" s="13"/>
      <c r="G10" s="15" t="s">
        <v>31</v>
      </c>
      <c r="H10" s="41">
        <f>ROUND((($H$30-$H$31)+4.75)/10,2)</f>
        <v>4.82</v>
      </c>
      <c r="I10" s="12">
        <f>H10*1.2</f>
        <v>5.7839999999999998</v>
      </c>
    </row>
    <row r="11" spans="2:9" x14ac:dyDescent="0.25">
      <c r="B11" s="16" t="s">
        <v>24</v>
      </c>
      <c r="C11" s="41">
        <f>ROUND(((($C$30-$C$31)*1.1)+9.75)/10,2)</f>
        <v>12.14</v>
      </c>
      <c r="D11" s="12">
        <f t="shared" ref="D11:D13" si="0">C11*1.2</f>
        <v>14.568</v>
      </c>
      <c r="E11" s="13"/>
      <c r="F11" s="13"/>
      <c r="G11" s="15" t="s">
        <v>30</v>
      </c>
      <c r="H11" s="41">
        <f>ROUND((($H$30-$H$31)+4.75)/10,2)</f>
        <v>4.82</v>
      </c>
      <c r="I11" s="12">
        <f t="shared" ref="I11:I13" si="1">H11*1.2</f>
        <v>5.7839999999999998</v>
      </c>
    </row>
    <row r="12" spans="2:9" x14ac:dyDescent="0.25">
      <c r="B12" s="15" t="s">
        <v>25</v>
      </c>
      <c r="C12" s="41">
        <f>ROUND(((($C$30-$C$31)*1.1)+14.75)/10,2)</f>
        <v>12.64</v>
      </c>
      <c r="D12" s="12">
        <f t="shared" si="0"/>
        <v>15.167999999999999</v>
      </c>
      <c r="E12" s="13"/>
      <c r="F12" s="13"/>
      <c r="G12" s="15" t="s">
        <v>29</v>
      </c>
      <c r="H12" s="41">
        <f>ROUND((($H$30-$H$31)+9.75)/10,2)</f>
        <v>5.32</v>
      </c>
      <c r="I12" s="12">
        <f t="shared" si="1"/>
        <v>6.3840000000000003</v>
      </c>
    </row>
    <row r="13" spans="2:9" x14ac:dyDescent="0.25">
      <c r="B13" s="15" t="s">
        <v>26</v>
      </c>
      <c r="C13" s="41">
        <f>ROUND(((($C$30-$C$31)*1.1)+14.75)/10,2)</f>
        <v>12.64</v>
      </c>
      <c r="D13" s="12">
        <f t="shared" si="0"/>
        <v>15.167999999999999</v>
      </c>
      <c r="E13" s="13"/>
      <c r="F13" s="13"/>
      <c r="G13" s="15" t="s">
        <v>32</v>
      </c>
      <c r="H13" s="41">
        <f>ROUND((($H$30-$H$31)+9.75)/10,2)</f>
        <v>5.32</v>
      </c>
      <c r="I13" s="12">
        <f t="shared" si="1"/>
        <v>6.3840000000000003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Dezember 2024</v>
      </c>
      <c r="D26" s="102"/>
      <c r="G26" s="18" t="s">
        <v>0</v>
      </c>
      <c r="H26" s="103" t="str">
        <f ca="1">G8</f>
        <v>Dezember 2024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101.47739130434783</v>
      </c>
      <c r="D30" s="10" t="s">
        <v>5</v>
      </c>
      <c r="G30" s="9" t="s">
        <v>8</v>
      </c>
      <c r="H30" s="11">
        <f>I34</f>
        <v>43.445130434782612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Dezember 2024</v>
      </c>
      <c r="H34" s="109"/>
      <c r="I34" s="37">
        <f>AVERAGE(I41:I63)</f>
        <v>43.445130434782612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Dezember 2024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87</v>
      </c>
      <c r="C41" s="26">
        <v>45586</v>
      </c>
      <c r="D41" s="27">
        <v>89.11</v>
      </c>
      <c r="G41" s="25"/>
      <c r="H41" s="29">
        <v>45586</v>
      </c>
      <c r="I41" s="42">
        <v>40.951000000000001</v>
      </c>
    </row>
    <row r="42" spans="2:9" x14ac:dyDescent="0.25">
      <c r="B42" s="28" t="s">
        <v>87</v>
      </c>
      <c r="C42" s="29">
        <v>45587</v>
      </c>
      <c r="D42" s="30">
        <v>90.06</v>
      </c>
      <c r="G42" s="25"/>
      <c r="H42" s="29">
        <v>45587</v>
      </c>
      <c r="I42" s="42">
        <v>41.655000000000001</v>
      </c>
    </row>
    <row r="43" spans="2:9" x14ac:dyDescent="0.25">
      <c r="B43" s="28" t="s">
        <v>87</v>
      </c>
      <c r="C43" s="29">
        <v>45588</v>
      </c>
      <c r="D43" s="30">
        <v>93.48</v>
      </c>
      <c r="G43" s="25"/>
      <c r="H43" s="29">
        <v>45588</v>
      </c>
      <c r="I43" s="42">
        <v>42.338999999999999</v>
      </c>
    </row>
    <row r="44" spans="2:9" x14ac:dyDescent="0.25">
      <c r="B44" s="28" t="s">
        <v>87</v>
      </c>
      <c r="C44" s="29">
        <v>45589</v>
      </c>
      <c r="D44" s="30">
        <v>95.67</v>
      </c>
      <c r="G44" s="25"/>
      <c r="H44" s="29">
        <v>45589</v>
      </c>
      <c r="I44" s="42">
        <v>42.981999999999999</v>
      </c>
    </row>
    <row r="45" spans="2:9" x14ac:dyDescent="0.25">
      <c r="B45" s="28" t="s">
        <v>87</v>
      </c>
      <c r="C45" s="29">
        <v>45590</v>
      </c>
      <c r="D45" s="30">
        <v>98.18</v>
      </c>
      <c r="G45" s="25"/>
      <c r="H45" s="29">
        <v>45590</v>
      </c>
      <c r="I45" s="42">
        <v>44.201999999999998</v>
      </c>
    </row>
    <row r="46" spans="2:9" x14ac:dyDescent="0.25">
      <c r="B46" s="28" t="s">
        <v>87</v>
      </c>
      <c r="C46" s="29">
        <v>45593</v>
      </c>
      <c r="D46" s="30">
        <v>97.61</v>
      </c>
      <c r="G46" s="25"/>
      <c r="H46" s="29">
        <v>45593</v>
      </c>
      <c r="I46" s="42">
        <v>43.345999999999997</v>
      </c>
    </row>
    <row r="47" spans="2:9" x14ac:dyDescent="0.25">
      <c r="B47" s="28" t="s">
        <v>87</v>
      </c>
      <c r="C47" s="29">
        <v>45594</v>
      </c>
      <c r="D47" s="30">
        <v>99.72</v>
      </c>
      <c r="G47" s="25"/>
      <c r="H47" s="29">
        <v>45594</v>
      </c>
      <c r="I47" s="42">
        <v>43.843000000000004</v>
      </c>
    </row>
    <row r="48" spans="2:9" x14ac:dyDescent="0.25">
      <c r="B48" s="28" t="s">
        <v>87</v>
      </c>
      <c r="C48" s="29">
        <v>45595</v>
      </c>
      <c r="D48" s="30">
        <v>96.5</v>
      </c>
      <c r="G48" s="25"/>
      <c r="H48" s="29">
        <v>45595</v>
      </c>
      <c r="I48" s="42">
        <v>42.034999999999997</v>
      </c>
    </row>
    <row r="49" spans="2:9" x14ac:dyDescent="0.25">
      <c r="B49" s="28" t="s">
        <v>87</v>
      </c>
      <c r="C49" s="29">
        <v>45596</v>
      </c>
      <c r="D49" s="30">
        <v>93.83</v>
      </c>
      <c r="G49" s="25"/>
      <c r="H49" s="29">
        <v>45596</v>
      </c>
      <c r="I49" s="42">
        <v>41.12</v>
      </c>
    </row>
    <row r="50" spans="2:9" x14ac:dyDescent="0.25">
      <c r="B50" s="28" t="s">
        <v>87</v>
      </c>
      <c r="C50" s="29">
        <v>45597</v>
      </c>
      <c r="D50" s="30">
        <v>92.29</v>
      </c>
      <c r="G50" s="25"/>
      <c r="H50" s="29">
        <v>45597</v>
      </c>
      <c r="I50" s="42">
        <v>39.76</v>
      </c>
    </row>
    <row r="51" spans="2:9" x14ac:dyDescent="0.25">
      <c r="B51" s="28" t="s">
        <v>87</v>
      </c>
      <c r="C51" s="29">
        <v>45600</v>
      </c>
      <c r="D51" s="30">
        <v>96.97</v>
      </c>
      <c r="G51" s="25"/>
      <c r="H51" s="29">
        <v>45600</v>
      </c>
      <c r="I51" s="42">
        <v>40.651000000000003</v>
      </c>
    </row>
    <row r="52" spans="2:9" x14ac:dyDescent="0.25">
      <c r="B52" s="28" t="s">
        <v>87</v>
      </c>
      <c r="C52" s="29">
        <v>45601</v>
      </c>
      <c r="D52" s="30">
        <v>94.8</v>
      </c>
      <c r="G52" s="25"/>
      <c r="H52" s="29">
        <v>45601</v>
      </c>
      <c r="I52" s="42">
        <v>40.924999999999997</v>
      </c>
    </row>
    <row r="53" spans="2:9" x14ac:dyDescent="0.25">
      <c r="B53" s="28" t="s">
        <v>87</v>
      </c>
      <c r="C53" s="29">
        <v>45602</v>
      </c>
      <c r="D53" s="30">
        <v>95.88</v>
      </c>
      <c r="G53" s="25"/>
      <c r="H53" s="29">
        <v>45602</v>
      </c>
      <c r="I53" s="42">
        <v>40.786000000000001</v>
      </c>
    </row>
    <row r="54" spans="2:9" x14ac:dyDescent="0.25">
      <c r="B54" s="28" t="s">
        <v>87</v>
      </c>
      <c r="C54" s="29">
        <v>45603</v>
      </c>
      <c r="D54" s="30">
        <v>100.03</v>
      </c>
      <c r="G54" s="25"/>
      <c r="H54" s="29">
        <v>45603</v>
      </c>
      <c r="I54" s="42">
        <v>41.640999999999998</v>
      </c>
    </row>
    <row r="55" spans="2:9" x14ac:dyDescent="0.25">
      <c r="B55" s="28" t="s">
        <v>87</v>
      </c>
      <c r="C55" s="29">
        <v>45604</v>
      </c>
      <c r="D55" s="30">
        <v>103.43</v>
      </c>
      <c r="G55" s="25"/>
      <c r="H55" s="29">
        <v>45604</v>
      </c>
      <c r="I55" s="42">
        <v>42.915999999999997</v>
      </c>
    </row>
    <row r="56" spans="2:9" x14ac:dyDescent="0.25">
      <c r="B56" s="28" t="s">
        <v>87</v>
      </c>
      <c r="C56" s="29">
        <v>45607</v>
      </c>
      <c r="D56" s="30">
        <v>103.61</v>
      </c>
      <c r="G56" s="25"/>
      <c r="H56" s="29">
        <v>45607</v>
      </c>
      <c r="I56" s="42">
        <v>44.106999999999999</v>
      </c>
    </row>
    <row r="57" spans="2:9" x14ac:dyDescent="0.25">
      <c r="B57" s="28" t="s">
        <v>87</v>
      </c>
      <c r="C57" s="29">
        <v>45608</v>
      </c>
      <c r="D57" s="30">
        <v>105.78</v>
      </c>
      <c r="G57" s="25"/>
      <c r="H57" s="29">
        <v>45608</v>
      </c>
      <c r="I57" s="42">
        <v>44.776000000000003</v>
      </c>
    </row>
    <row r="58" spans="2:9" x14ac:dyDescent="0.25">
      <c r="B58" s="28" t="s">
        <v>87</v>
      </c>
      <c r="C58" s="29">
        <v>45609</v>
      </c>
      <c r="D58" s="30">
        <v>104.04</v>
      </c>
      <c r="G58" s="25" t="s">
        <v>76</v>
      </c>
      <c r="H58" s="29">
        <v>45609</v>
      </c>
      <c r="I58" s="42">
        <v>44.323</v>
      </c>
    </row>
    <row r="59" spans="2:9" x14ac:dyDescent="0.25">
      <c r="B59" s="28" t="s">
        <v>87</v>
      </c>
      <c r="C59" s="29">
        <v>45610</v>
      </c>
      <c r="D59" s="30">
        <v>112.14</v>
      </c>
      <c r="G59" s="25" t="s">
        <v>76</v>
      </c>
      <c r="H59" s="29">
        <v>45610</v>
      </c>
      <c r="I59" s="42">
        <v>47.222000000000001</v>
      </c>
    </row>
    <row r="60" spans="2:9" x14ac:dyDescent="0.25">
      <c r="B60" s="28" t="s">
        <v>87</v>
      </c>
      <c r="C60" s="29">
        <v>45611</v>
      </c>
      <c r="D60" s="30">
        <v>115.69</v>
      </c>
      <c r="G60" s="25" t="s">
        <v>76</v>
      </c>
      <c r="H60" s="29">
        <v>45611</v>
      </c>
      <c r="I60" s="42">
        <v>47.720999999999997</v>
      </c>
    </row>
    <row r="61" spans="2:9" x14ac:dyDescent="0.25">
      <c r="B61" s="28" t="s">
        <v>87</v>
      </c>
      <c r="C61" s="29">
        <v>45614</v>
      </c>
      <c r="D61" s="30">
        <v>119.95</v>
      </c>
      <c r="G61" s="25" t="s">
        <v>76</v>
      </c>
      <c r="H61" s="29">
        <v>45614</v>
      </c>
      <c r="I61" s="42">
        <v>47.887999999999998</v>
      </c>
    </row>
    <row r="62" spans="2:9" x14ac:dyDescent="0.25">
      <c r="B62" s="28" t="s">
        <v>87</v>
      </c>
      <c r="C62" s="29">
        <v>45615</v>
      </c>
      <c r="D62" s="30">
        <v>118.09</v>
      </c>
      <c r="G62" s="25"/>
      <c r="H62" s="29">
        <v>45615</v>
      </c>
      <c r="I62" s="42">
        <v>46.46</v>
      </c>
    </row>
    <row r="63" spans="2:9" x14ac:dyDescent="0.25">
      <c r="B63" s="28" t="s">
        <v>87</v>
      </c>
      <c r="C63" s="29">
        <v>45616</v>
      </c>
      <c r="D63" s="30">
        <v>117.12</v>
      </c>
      <c r="G63" s="25"/>
      <c r="H63" s="29">
        <v>45616</v>
      </c>
      <c r="I63" s="42">
        <v>47.588999999999999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0100-000000000000}"/>
    <hyperlink ref="B21" r:id="rId2" xr:uid="{00000000-0004-0000-0100-000001000000}"/>
    <hyperlink ref="G21" r:id="rId3" xr:uid="{00000000-0004-0000-0100-000002000000}"/>
    <hyperlink ref="H28:I28" r:id="rId4" display="CEGH" xr:uid="{00000000-0004-0000-01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6:J63"/>
  <sheetViews>
    <sheetView zoomScaleNormal="100" workbookViewId="0">
      <selection activeCell="K9" sqref="K9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November 2024</v>
      </c>
      <c r="C8" s="84"/>
      <c r="D8" s="85"/>
      <c r="G8" s="83" t="str">
        <f ca="1">MID(CELL("dateiname",F1),FIND("]",CELL("dateiname",F1))+1,255)</f>
        <v>November 2024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11.31</v>
      </c>
      <c r="D10" s="12">
        <f>C10*1.2</f>
        <v>13.572000000000001</v>
      </c>
      <c r="E10" s="13"/>
      <c r="F10" s="13"/>
      <c r="G10" s="15" t="s">
        <v>31</v>
      </c>
      <c r="H10" s="41">
        <f>ROUND((($H$30-$H$31)+4.75)/10,2)</f>
        <v>4.46</v>
      </c>
      <c r="I10" s="12">
        <f>H10*1.2</f>
        <v>5.3519999999999994</v>
      </c>
    </row>
    <row r="11" spans="2:9" x14ac:dyDescent="0.25">
      <c r="B11" s="16" t="s">
        <v>24</v>
      </c>
      <c r="C11" s="41">
        <f>ROUND(((($C$30-$C$31)*1.1)+9.75)/10,2)</f>
        <v>11.31</v>
      </c>
      <c r="D11" s="12">
        <f t="shared" ref="D11:D13" si="0">C11*1.2</f>
        <v>13.572000000000001</v>
      </c>
      <c r="E11" s="13"/>
      <c r="F11" s="13"/>
      <c r="G11" s="15" t="s">
        <v>30</v>
      </c>
      <c r="H11" s="41">
        <f>ROUND((($H$30-$H$31)+4.75)/10,2)</f>
        <v>4.46</v>
      </c>
      <c r="I11" s="12">
        <f t="shared" ref="I11:I13" si="1">H11*1.2</f>
        <v>5.3519999999999994</v>
      </c>
    </row>
    <row r="12" spans="2:9" x14ac:dyDescent="0.25">
      <c r="B12" s="15" t="s">
        <v>25</v>
      </c>
      <c r="C12" s="41">
        <f>ROUND(((($C$30-$C$31)*1.1)+14.75)/10,2)</f>
        <v>11.81</v>
      </c>
      <c r="D12" s="12">
        <f t="shared" si="0"/>
        <v>14.172000000000001</v>
      </c>
      <c r="E12" s="13"/>
      <c r="F12" s="13"/>
      <c r="G12" s="15" t="s">
        <v>29</v>
      </c>
      <c r="H12" s="41">
        <f>ROUND((($H$30-$H$31)+9.75)/10,2)</f>
        <v>4.96</v>
      </c>
      <c r="I12" s="12">
        <f t="shared" si="1"/>
        <v>5.952</v>
      </c>
    </row>
    <row r="13" spans="2:9" x14ac:dyDescent="0.25">
      <c r="B13" s="15" t="s">
        <v>26</v>
      </c>
      <c r="C13" s="41">
        <f>ROUND(((($C$30-$C$31)*1.1)+14.75)/10,2)</f>
        <v>11.81</v>
      </c>
      <c r="D13" s="12">
        <f t="shared" si="0"/>
        <v>14.172000000000001</v>
      </c>
      <c r="E13" s="13"/>
      <c r="F13" s="13"/>
      <c r="G13" s="15" t="s">
        <v>32</v>
      </c>
      <c r="H13" s="41">
        <f>ROUND((($H$30-$H$31)+9.75)/10,2)</f>
        <v>4.96</v>
      </c>
      <c r="I13" s="12">
        <f t="shared" si="1"/>
        <v>5.952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November 2024</v>
      </c>
      <c r="D26" s="102"/>
      <c r="G26" s="18" t="s">
        <v>0</v>
      </c>
      <c r="H26" s="103" t="str">
        <f ca="1">G8</f>
        <v>November 2024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93.965000000000003</v>
      </c>
      <c r="D30" s="10" t="s">
        <v>5</v>
      </c>
      <c r="G30" s="9" t="s">
        <v>8</v>
      </c>
      <c r="H30" s="11">
        <f>I34</f>
        <v>39.863350000000011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November 2024</v>
      </c>
      <c r="H34" s="109"/>
      <c r="I34" s="37">
        <f>AVERAGE(I41:I63)</f>
        <v>39.863350000000011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November 2024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86</v>
      </c>
      <c r="C41" s="26">
        <v>45558</v>
      </c>
      <c r="D41" s="27">
        <v>96.36</v>
      </c>
      <c r="G41" s="25"/>
      <c r="H41" s="29">
        <v>45558</v>
      </c>
      <c r="I41" s="42">
        <v>38.128</v>
      </c>
    </row>
    <row r="42" spans="2:9" x14ac:dyDescent="0.25">
      <c r="B42" s="28" t="s">
        <v>86</v>
      </c>
      <c r="C42" s="29">
        <v>45559</v>
      </c>
      <c r="D42" s="30">
        <v>93.15</v>
      </c>
      <c r="G42" s="25"/>
      <c r="H42" s="29">
        <v>45559</v>
      </c>
      <c r="I42" s="42">
        <v>37.901000000000003</v>
      </c>
    </row>
    <row r="43" spans="2:9" x14ac:dyDescent="0.25">
      <c r="B43" s="28" t="s">
        <v>86</v>
      </c>
      <c r="C43" s="29">
        <v>45560</v>
      </c>
      <c r="D43" s="30">
        <v>97.55</v>
      </c>
      <c r="G43" s="25"/>
      <c r="H43" s="29">
        <v>45560</v>
      </c>
      <c r="I43" s="42">
        <v>39.097000000000001</v>
      </c>
    </row>
    <row r="44" spans="2:9" x14ac:dyDescent="0.25">
      <c r="B44" s="28" t="s">
        <v>86</v>
      </c>
      <c r="C44" s="29">
        <v>45561</v>
      </c>
      <c r="D44" s="30">
        <v>97.33</v>
      </c>
      <c r="G44" s="25"/>
      <c r="H44" s="29">
        <v>45561</v>
      </c>
      <c r="I44" s="42">
        <v>39.305999999999997</v>
      </c>
    </row>
    <row r="45" spans="2:9" x14ac:dyDescent="0.25">
      <c r="B45" s="28" t="s">
        <v>86</v>
      </c>
      <c r="C45" s="29">
        <v>45562</v>
      </c>
      <c r="D45" s="30">
        <v>98.38</v>
      </c>
      <c r="G45" s="25"/>
      <c r="H45" s="29">
        <v>45562</v>
      </c>
      <c r="I45" s="42">
        <v>39.408999999999999</v>
      </c>
    </row>
    <row r="46" spans="2:9" x14ac:dyDescent="0.25">
      <c r="B46" s="28" t="s">
        <v>86</v>
      </c>
      <c r="C46" s="29">
        <v>45565</v>
      </c>
      <c r="D46" s="30">
        <v>96.61</v>
      </c>
      <c r="G46" s="25"/>
      <c r="H46" s="29">
        <v>45565</v>
      </c>
      <c r="I46" s="42">
        <v>40.045999999999999</v>
      </c>
    </row>
    <row r="47" spans="2:9" x14ac:dyDescent="0.25">
      <c r="B47" s="28" t="s">
        <v>86</v>
      </c>
      <c r="C47" s="29">
        <v>45566</v>
      </c>
      <c r="D47" s="30">
        <v>94.06</v>
      </c>
      <c r="G47" s="25"/>
      <c r="H47" s="29">
        <v>45566</v>
      </c>
      <c r="I47" s="42">
        <v>40.247999999999998</v>
      </c>
    </row>
    <row r="48" spans="2:9" x14ac:dyDescent="0.25">
      <c r="B48" s="28" t="s">
        <v>86</v>
      </c>
      <c r="C48" s="29">
        <v>45567</v>
      </c>
      <c r="D48" s="30">
        <v>92.92</v>
      </c>
      <c r="G48" s="25"/>
      <c r="H48" s="29">
        <v>45567</v>
      </c>
      <c r="I48" s="42">
        <v>39.689</v>
      </c>
    </row>
    <row r="49" spans="2:9" x14ac:dyDescent="0.25">
      <c r="B49" s="28" t="s">
        <v>86</v>
      </c>
      <c r="C49" s="29">
        <v>45568</v>
      </c>
      <c r="D49" s="30">
        <v>92.81</v>
      </c>
      <c r="G49" s="25"/>
      <c r="H49" s="29">
        <v>45568</v>
      </c>
      <c r="I49" s="42">
        <v>40.552</v>
      </c>
    </row>
    <row r="50" spans="2:9" x14ac:dyDescent="0.25">
      <c r="B50" s="28" t="s">
        <v>86</v>
      </c>
      <c r="C50" s="29">
        <v>45569</v>
      </c>
      <c r="D50" s="30">
        <v>94.77</v>
      </c>
      <c r="G50" s="25"/>
      <c r="H50" s="29">
        <v>45569</v>
      </c>
      <c r="I50" s="42">
        <v>41.710999999999999</v>
      </c>
    </row>
    <row r="51" spans="2:9" x14ac:dyDescent="0.25">
      <c r="B51" s="28" t="s">
        <v>86</v>
      </c>
      <c r="C51" s="29">
        <v>45572</v>
      </c>
      <c r="D51" s="30">
        <v>91.57</v>
      </c>
      <c r="G51" s="25"/>
      <c r="H51" s="29">
        <v>45572</v>
      </c>
      <c r="I51" s="42">
        <v>40.814</v>
      </c>
    </row>
    <row r="52" spans="2:9" x14ac:dyDescent="0.25">
      <c r="B52" s="28" t="s">
        <v>86</v>
      </c>
      <c r="C52" s="29">
        <v>45573</v>
      </c>
      <c r="D52" s="30">
        <v>90.18</v>
      </c>
      <c r="G52" s="25"/>
      <c r="H52" s="29">
        <v>45573</v>
      </c>
      <c r="I52" s="42">
        <v>39.564999999999998</v>
      </c>
    </row>
    <row r="53" spans="2:9" x14ac:dyDescent="0.25">
      <c r="B53" s="28" t="s">
        <v>86</v>
      </c>
      <c r="C53" s="29">
        <v>45574</v>
      </c>
      <c r="D53" s="30">
        <v>90.68</v>
      </c>
      <c r="G53" s="25"/>
      <c r="H53" s="29">
        <v>45574</v>
      </c>
      <c r="I53" s="42">
        <v>38.866</v>
      </c>
    </row>
    <row r="54" spans="2:9" x14ac:dyDescent="0.25">
      <c r="B54" s="28" t="s">
        <v>86</v>
      </c>
      <c r="C54" s="29">
        <v>45575</v>
      </c>
      <c r="D54" s="30">
        <v>94.56</v>
      </c>
      <c r="G54" s="25"/>
      <c r="H54" s="29">
        <v>45575</v>
      </c>
      <c r="I54" s="42">
        <v>40.541000000000004</v>
      </c>
    </row>
    <row r="55" spans="2:9" x14ac:dyDescent="0.25">
      <c r="B55" s="28" t="s">
        <v>86</v>
      </c>
      <c r="C55" s="29">
        <v>45576</v>
      </c>
      <c r="D55" s="30">
        <v>93.12</v>
      </c>
      <c r="G55" s="25"/>
      <c r="H55" s="29">
        <v>45576</v>
      </c>
      <c r="I55" s="42">
        <v>40.162000000000006</v>
      </c>
    </row>
    <row r="56" spans="2:9" x14ac:dyDescent="0.25">
      <c r="B56" s="28" t="s">
        <v>86</v>
      </c>
      <c r="C56" s="29">
        <v>45579</v>
      </c>
      <c r="D56" s="30">
        <v>96.22</v>
      </c>
      <c r="G56" s="25"/>
      <c r="H56" s="29">
        <v>45579</v>
      </c>
      <c r="I56" s="42">
        <v>40.847999999999999</v>
      </c>
    </row>
    <row r="57" spans="2:9" x14ac:dyDescent="0.25">
      <c r="B57" s="28" t="s">
        <v>86</v>
      </c>
      <c r="C57" s="29">
        <v>45580</v>
      </c>
      <c r="D57" s="30">
        <v>95.09</v>
      </c>
      <c r="G57" s="25"/>
      <c r="H57" s="29">
        <v>45580</v>
      </c>
      <c r="I57" s="42">
        <v>40.447000000000003</v>
      </c>
    </row>
    <row r="58" spans="2:9" x14ac:dyDescent="0.25">
      <c r="B58" s="28" t="s">
        <v>86</v>
      </c>
      <c r="C58" s="29">
        <v>45581</v>
      </c>
      <c r="D58" s="30">
        <v>91.68</v>
      </c>
      <c r="G58" s="25" t="s">
        <v>76</v>
      </c>
      <c r="H58" s="29">
        <v>45581</v>
      </c>
      <c r="I58" s="42">
        <v>40.005000000000003</v>
      </c>
    </row>
    <row r="59" spans="2:9" x14ac:dyDescent="0.25">
      <c r="B59" s="28" t="s">
        <v>86</v>
      </c>
      <c r="C59" s="29">
        <v>45582</v>
      </c>
      <c r="D59" s="30">
        <v>91.75</v>
      </c>
      <c r="G59" s="25" t="s">
        <v>76</v>
      </c>
      <c r="H59" s="29">
        <v>45582</v>
      </c>
      <c r="I59" s="42">
        <v>40.244</v>
      </c>
    </row>
    <row r="60" spans="2:9" x14ac:dyDescent="0.25">
      <c r="B60" s="28" t="s">
        <v>86</v>
      </c>
      <c r="C60" s="29">
        <v>45583</v>
      </c>
      <c r="D60" s="30">
        <v>90.51</v>
      </c>
      <c r="G60" s="25" t="s">
        <v>76</v>
      </c>
      <c r="H60" s="29">
        <v>45583</v>
      </c>
      <c r="I60" s="42">
        <v>39.688000000000002</v>
      </c>
    </row>
    <row r="61" spans="2:9" x14ac:dyDescent="0.25">
      <c r="B61" s="25"/>
      <c r="C61" s="29"/>
      <c r="D61" s="30"/>
      <c r="G61" s="25" t="s">
        <v>76</v>
      </c>
      <c r="H61" s="29"/>
      <c r="I61" s="42"/>
    </row>
    <row r="62" spans="2:9" x14ac:dyDescent="0.25">
      <c r="B62" s="25"/>
      <c r="C62" s="29"/>
      <c r="D62" s="30"/>
      <c r="G62" s="25"/>
      <c r="H62" s="29"/>
      <c r="I62" s="42"/>
    </row>
    <row r="63" spans="2:9" x14ac:dyDescent="0.25">
      <c r="B63" s="25"/>
      <c r="C63" s="29"/>
      <c r="D63" s="30"/>
      <c r="G63" s="25"/>
      <c r="H63" s="29"/>
      <c r="I63" s="42"/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0200-000000000000}"/>
    <hyperlink ref="B21" r:id="rId2" xr:uid="{00000000-0004-0000-0200-000001000000}"/>
    <hyperlink ref="G21" r:id="rId3" xr:uid="{00000000-0004-0000-0200-000002000000}"/>
    <hyperlink ref="H28:I28" r:id="rId4" display="CEGH" xr:uid="{00000000-0004-0000-02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6:J63"/>
  <sheetViews>
    <sheetView topLeftCell="A31" zoomScaleNormal="100" workbookViewId="0">
      <selection activeCell="C51" sqref="C51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Oktober 2024</v>
      </c>
      <c r="C8" s="84"/>
      <c r="D8" s="85"/>
      <c r="G8" s="83" t="str">
        <f ca="1">MID(CELL("dateiname",F1),FIND("]",CELL("dateiname",F1))+1,255)</f>
        <v>Oktober 2024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10.88</v>
      </c>
      <c r="D10" s="12">
        <f>C10*1.2</f>
        <v>13.056000000000001</v>
      </c>
      <c r="E10" s="13"/>
      <c r="F10" s="13"/>
      <c r="G10" s="15" t="s">
        <v>31</v>
      </c>
      <c r="H10" s="41">
        <f>ROUND((($H$30-$H$31)+4.75)/10,2)</f>
        <v>4.3</v>
      </c>
      <c r="I10" s="12">
        <f>H10*1.2</f>
        <v>5.1599999999999993</v>
      </c>
    </row>
    <row r="11" spans="2:9" x14ac:dyDescent="0.25">
      <c r="B11" s="16" t="s">
        <v>24</v>
      </c>
      <c r="C11" s="41">
        <f>ROUND(((($C$30-$C$31)*1.1)+9.75)/10,2)</f>
        <v>10.88</v>
      </c>
      <c r="D11" s="12">
        <f t="shared" ref="D11:D13" si="0">C11*1.2</f>
        <v>13.056000000000001</v>
      </c>
      <c r="E11" s="13"/>
      <c r="F11" s="13"/>
      <c r="G11" s="15" t="s">
        <v>30</v>
      </c>
      <c r="H11" s="41">
        <f>ROUND((($H$30-$H$31)+4.75)/10,2)</f>
        <v>4.3</v>
      </c>
      <c r="I11" s="12">
        <f t="shared" ref="I11:I13" si="1">H11*1.2</f>
        <v>5.1599999999999993</v>
      </c>
    </row>
    <row r="12" spans="2:9" x14ac:dyDescent="0.25">
      <c r="B12" s="15" t="s">
        <v>25</v>
      </c>
      <c r="C12" s="41">
        <f>ROUND(((($C$30-$C$31)*1.1)+14.75)/10,2)</f>
        <v>11.38</v>
      </c>
      <c r="D12" s="12">
        <f t="shared" si="0"/>
        <v>13.656000000000001</v>
      </c>
      <c r="E12" s="13"/>
      <c r="F12" s="13"/>
      <c r="G12" s="15" t="s">
        <v>29</v>
      </c>
      <c r="H12" s="41">
        <f>ROUND((($H$30-$H$31)+9.75)/10,2)</f>
        <v>4.8</v>
      </c>
      <c r="I12" s="12">
        <f t="shared" si="1"/>
        <v>5.76</v>
      </c>
    </row>
    <row r="13" spans="2:9" x14ac:dyDescent="0.25">
      <c r="B13" s="15" t="s">
        <v>26</v>
      </c>
      <c r="C13" s="41">
        <f>ROUND(((($C$30-$C$31)*1.1)+14.75)/10,2)</f>
        <v>11.38</v>
      </c>
      <c r="D13" s="12">
        <f t="shared" si="0"/>
        <v>13.656000000000001</v>
      </c>
      <c r="E13" s="13"/>
      <c r="F13" s="13"/>
      <c r="G13" s="15" t="s">
        <v>32</v>
      </c>
      <c r="H13" s="41">
        <f>ROUND((($H$30-$H$31)+9.75)/10,2)</f>
        <v>4.8</v>
      </c>
      <c r="I13" s="12">
        <f t="shared" si="1"/>
        <v>5.76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Oktober 2024</v>
      </c>
      <c r="D26" s="102"/>
      <c r="G26" s="18" t="s">
        <v>0</v>
      </c>
      <c r="H26" s="103" t="str">
        <f ca="1">G8</f>
        <v>Oktober 2024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90.013478260869576</v>
      </c>
      <c r="D30" s="10" t="s">
        <v>5</v>
      </c>
      <c r="G30" s="9" t="s">
        <v>8</v>
      </c>
      <c r="H30" s="11">
        <f>I34</f>
        <v>38.223217391304345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Oktober 2024</v>
      </c>
      <c r="H34" s="109"/>
      <c r="I34" s="37">
        <f>AVERAGE(I41:I63)</f>
        <v>38.223217391304345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Oktober 2024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85</v>
      </c>
      <c r="C41" s="26">
        <v>45525</v>
      </c>
      <c r="D41" s="27">
        <v>98.19</v>
      </c>
      <c r="G41" s="25"/>
      <c r="H41" s="29">
        <v>45525</v>
      </c>
      <c r="I41" s="42">
        <v>39.323</v>
      </c>
    </row>
    <row r="42" spans="2:9" x14ac:dyDescent="0.25">
      <c r="B42" s="25" t="s">
        <v>85</v>
      </c>
      <c r="C42" s="29">
        <v>45526</v>
      </c>
      <c r="D42" s="30">
        <v>94.9</v>
      </c>
      <c r="G42" s="25"/>
      <c r="H42" s="29">
        <v>45526</v>
      </c>
      <c r="I42" s="42">
        <v>38.840000000000003</v>
      </c>
    </row>
    <row r="43" spans="2:9" x14ac:dyDescent="0.25">
      <c r="B43" s="25" t="s">
        <v>85</v>
      </c>
      <c r="C43" s="29">
        <v>45527</v>
      </c>
      <c r="D43" s="30">
        <v>95.2</v>
      </c>
      <c r="G43" s="25"/>
      <c r="H43" s="29">
        <v>45527</v>
      </c>
      <c r="I43" s="42">
        <v>39.086000000000006</v>
      </c>
    </row>
    <row r="44" spans="2:9" x14ac:dyDescent="0.25">
      <c r="B44" s="25" t="s">
        <v>85</v>
      </c>
      <c r="C44" s="29">
        <v>45530</v>
      </c>
      <c r="D44" s="30">
        <v>96.13</v>
      </c>
      <c r="G44" s="25"/>
      <c r="H44" s="29">
        <v>45530</v>
      </c>
      <c r="I44" s="42">
        <v>39.790999999999997</v>
      </c>
    </row>
    <row r="45" spans="2:9" x14ac:dyDescent="0.25">
      <c r="B45" s="25" t="s">
        <v>85</v>
      </c>
      <c r="C45" s="29">
        <v>45531</v>
      </c>
      <c r="D45" s="30">
        <v>99.38</v>
      </c>
      <c r="G45" s="25"/>
      <c r="H45" s="29">
        <v>45531</v>
      </c>
      <c r="I45" s="42">
        <v>40.826000000000001</v>
      </c>
    </row>
    <row r="46" spans="2:9" x14ac:dyDescent="0.25">
      <c r="B46" s="25" t="s">
        <v>85</v>
      </c>
      <c r="C46" s="29">
        <v>45532</v>
      </c>
      <c r="D46" s="30">
        <v>97.66</v>
      </c>
      <c r="G46" s="25"/>
      <c r="H46" s="29">
        <v>45532</v>
      </c>
      <c r="I46" s="42">
        <v>40.491999999999997</v>
      </c>
    </row>
    <row r="47" spans="2:9" x14ac:dyDescent="0.25">
      <c r="B47" s="25" t="s">
        <v>85</v>
      </c>
      <c r="C47" s="29">
        <v>45533</v>
      </c>
      <c r="D47" s="30">
        <v>96.97</v>
      </c>
      <c r="G47" s="25"/>
      <c r="H47" s="29">
        <v>45533</v>
      </c>
      <c r="I47" s="42">
        <v>40.716000000000001</v>
      </c>
    </row>
    <row r="48" spans="2:9" x14ac:dyDescent="0.25">
      <c r="B48" s="25" t="s">
        <v>85</v>
      </c>
      <c r="C48" s="29">
        <v>45534</v>
      </c>
      <c r="D48" s="30">
        <v>97.23</v>
      </c>
      <c r="G48" s="25"/>
      <c r="H48" s="29">
        <v>45534</v>
      </c>
      <c r="I48" s="42">
        <v>41.499000000000002</v>
      </c>
    </row>
    <row r="49" spans="2:9" x14ac:dyDescent="0.25">
      <c r="B49" s="25" t="s">
        <v>85</v>
      </c>
      <c r="C49" s="29">
        <v>45537</v>
      </c>
      <c r="D49" s="30">
        <v>95.14</v>
      </c>
      <c r="G49" s="25"/>
      <c r="H49" s="29">
        <v>45537</v>
      </c>
      <c r="I49" s="42">
        <v>40.368000000000002</v>
      </c>
    </row>
    <row r="50" spans="2:9" x14ac:dyDescent="0.25">
      <c r="B50" s="25" t="s">
        <v>85</v>
      </c>
      <c r="C50" s="29">
        <v>45538</v>
      </c>
      <c r="D50" s="30">
        <v>91.42</v>
      </c>
      <c r="G50" s="25"/>
      <c r="H50" s="29">
        <v>45538</v>
      </c>
      <c r="I50" s="42">
        <v>38.993000000000002</v>
      </c>
    </row>
    <row r="51" spans="2:9" x14ac:dyDescent="0.25">
      <c r="B51" s="25" t="s">
        <v>85</v>
      </c>
      <c r="C51" s="29">
        <v>45539</v>
      </c>
      <c r="D51" s="30">
        <v>89.17</v>
      </c>
      <c r="G51" s="25"/>
      <c r="H51" s="29">
        <v>45539</v>
      </c>
      <c r="I51" s="42">
        <v>37.57</v>
      </c>
    </row>
    <row r="52" spans="2:9" x14ac:dyDescent="0.25">
      <c r="B52" s="25" t="s">
        <v>85</v>
      </c>
      <c r="C52" s="29">
        <v>45540</v>
      </c>
      <c r="D52" s="30">
        <v>88.52</v>
      </c>
      <c r="G52" s="25"/>
      <c r="H52" s="29">
        <v>45540</v>
      </c>
      <c r="I52" s="42">
        <v>37.927</v>
      </c>
    </row>
    <row r="53" spans="2:9" x14ac:dyDescent="0.25">
      <c r="B53" s="25" t="s">
        <v>85</v>
      </c>
      <c r="C53" s="29">
        <v>45541</v>
      </c>
      <c r="D53" s="30">
        <v>89.45</v>
      </c>
      <c r="G53" s="25"/>
      <c r="H53" s="29">
        <v>45541</v>
      </c>
      <c r="I53" s="42">
        <v>38.128999999999998</v>
      </c>
    </row>
    <row r="54" spans="2:9" x14ac:dyDescent="0.25">
      <c r="B54" s="25" t="s">
        <v>85</v>
      </c>
      <c r="C54" s="29">
        <v>45544</v>
      </c>
      <c r="D54" s="30">
        <v>90.68</v>
      </c>
      <c r="G54" s="25"/>
      <c r="H54" s="29">
        <v>45544</v>
      </c>
      <c r="I54" s="42">
        <v>38.980000000000004</v>
      </c>
    </row>
    <row r="55" spans="2:9" x14ac:dyDescent="0.25">
      <c r="B55" s="25" t="s">
        <v>85</v>
      </c>
      <c r="C55" s="29">
        <v>45545</v>
      </c>
      <c r="D55" s="30">
        <v>86.62</v>
      </c>
      <c r="G55" s="25"/>
      <c r="H55" s="29">
        <v>45545</v>
      </c>
      <c r="I55" s="42">
        <v>36.826999999999998</v>
      </c>
    </row>
    <row r="56" spans="2:9" x14ac:dyDescent="0.25">
      <c r="B56" s="25" t="s">
        <v>85</v>
      </c>
      <c r="C56" s="29">
        <v>45546</v>
      </c>
      <c r="D56" s="30">
        <v>87.07</v>
      </c>
      <c r="G56" s="25"/>
      <c r="H56" s="29">
        <v>45546</v>
      </c>
      <c r="I56" s="42">
        <v>37.67</v>
      </c>
    </row>
    <row r="57" spans="2:9" x14ac:dyDescent="0.25">
      <c r="B57" s="25" t="s">
        <v>85</v>
      </c>
      <c r="C57" s="29">
        <v>45547</v>
      </c>
      <c r="D57" s="30">
        <v>84.71</v>
      </c>
      <c r="G57" s="25"/>
      <c r="H57" s="29">
        <v>45547</v>
      </c>
      <c r="I57" s="42">
        <v>36.405999999999999</v>
      </c>
    </row>
    <row r="58" spans="2:9" x14ac:dyDescent="0.25">
      <c r="B58" s="25" t="s">
        <v>85</v>
      </c>
      <c r="C58" s="29">
        <v>45548</v>
      </c>
      <c r="D58" s="30">
        <v>84.19</v>
      </c>
      <c r="G58" s="25" t="s">
        <v>76</v>
      </c>
      <c r="H58" s="29">
        <v>45548</v>
      </c>
      <c r="I58" s="42">
        <v>36.853999999999999</v>
      </c>
    </row>
    <row r="59" spans="2:9" x14ac:dyDescent="0.25">
      <c r="B59" s="25" t="s">
        <v>85</v>
      </c>
      <c r="C59" s="29">
        <v>45551</v>
      </c>
      <c r="D59" s="30">
        <v>80.52</v>
      </c>
      <c r="G59" s="25" t="s">
        <v>76</v>
      </c>
      <c r="H59" s="29">
        <v>45551</v>
      </c>
      <c r="I59" s="42">
        <v>35.322000000000003</v>
      </c>
    </row>
    <row r="60" spans="2:9" x14ac:dyDescent="0.25">
      <c r="B60" s="25" t="s">
        <v>85</v>
      </c>
      <c r="C60" s="29">
        <v>45552</v>
      </c>
      <c r="D60" s="30">
        <v>83.82</v>
      </c>
      <c r="G60" s="25" t="s">
        <v>76</v>
      </c>
      <c r="H60" s="29">
        <v>45552</v>
      </c>
      <c r="I60" s="42">
        <v>36.823999999999998</v>
      </c>
    </row>
    <row r="61" spans="2:9" x14ac:dyDescent="0.25">
      <c r="B61" s="25" t="s">
        <v>85</v>
      </c>
      <c r="C61" s="29">
        <v>45553</v>
      </c>
      <c r="D61" s="30">
        <v>82.07</v>
      </c>
      <c r="G61" s="25" t="s">
        <v>76</v>
      </c>
      <c r="H61" s="29">
        <v>45553</v>
      </c>
      <c r="I61" s="42">
        <v>36.613</v>
      </c>
    </row>
    <row r="62" spans="2:9" x14ac:dyDescent="0.25">
      <c r="B62" s="25" t="s">
        <v>85</v>
      </c>
      <c r="C62" s="29">
        <v>45554</v>
      </c>
      <c r="D62" s="30">
        <v>79.5</v>
      </c>
      <c r="G62" s="25"/>
      <c r="H62" s="29">
        <v>45554</v>
      </c>
      <c r="I62" s="42">
        <v>34.597000000000001</v>
      </c>
    </row>
    <row r="63" spans="2:9" x14ac:dyDescent="0.25">
      <c r="B63" s="25" t="s">
        <v>85</v>
      </c>
      <c r="C63" s="29">
        <v>45555</v>
      </c>
      <c r="D63" s="30">
        <v>81.77</v>
      </c>
      <c r="G63" s="25"/>
      <c r="H63" s="29">
        <v>45555</v>
      </c>
      <c r="I63" s="42">
        <v>35.481000000000009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0300-000000000000}"/>
    <hyperlink ref="B21" r:id="rId2" xr:uid="{00000000-0004-0000-0300-000001000000}"/>
    <hyperlink ref="G21" r:id="rId3" xr:uid="{00000000-0004-0000-0300-000002000000}"/>
    <hyperlink ref="H28:I28" r:id="rId4" display="CEGH" xr:uid="{00000000-0004-0000-03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6:J63"/>
  <sheetViews>
    <sheetView topLeftCell="A7" zoomScaleNormal="100" workbookViewId="0">
      <selection activeCell="O57" sqref="O57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September 2024</v>
      </c>
      <c r="C8" s="84"/>
      <c r="D8" s="85"/>
      <c r="G8" s="83" t="str">
        <f ca="1">MID(CELL("dateiname",F1),FIND("]",CELL("dateiname",F1))+1,255)</f>
        <v>September 2024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10.38</v>
      </c>
      <c r="D10" s="12">
        <f>C10*1.2</f>
        <v>12.456000000000001</v>
      </c>
      <c r="E10" s="13"/>
      <c r="F10" s="13"/>
      <c r="G10" s="15" t="s">
        <v>31</v>
      </c>
      <c r="H10" s="41">
        <f>ROUND((($H$30-$H$31)+4.75)/10,2)</f>
        <v>4.3099999999999996</v>
      </c>
      <c r="I10" s="12">
        <f>H10*1.2</f>
        <v>5.1719999999999997</v>
      </c>
    </row>
    <row r="11" spans="2:9" x14ac:dyDescent="0.25">
      <c r="B11" s="16" t="s">
        <v>24</v>
      </c>
      <c r="C11" s="41">
        <f>ROUND(((($C$30-$C$31)*1.1)+9.75)/10,2)</f>
        <v>10.38</v>
      </c>
      <c r="D11" s="12">
        <f t="shared" ref="D11:D13" si="0">C11*1.2</f>
        <v>12.456000000000001</v>
      </c>
      <c r="E11" s="13"/>
      <c r="F11" s="13"/>
      <c r="G11" s="15" t="s">
        <v>30</v>
      </c>
      <c r="H11" s="41">
        <f>ROUND((($H$30-$H$31)+4.75)/10,2)</f>
        <v>4.3099999999999996</v>
      </c>
      <c r="I11" s="12">
        <f t="shared" ref="I11:I13" si="1">H11*1.2</f>
        <v>5.1719999999999997</v>
      </c>
    </row>
    <row r="12" spans="2:9" x14ac:dyDescent="0.25">
      <c r="B12" s="15" t="s">
        <v>25</v>
      </c>
      <c r="C12" s="41">
        <f>ROUND(((($C$30-$C$31)*1.1)+14.75)/10,2)</f>
        <v>10.88</v>
      </c>
      <c r="D12" s="12">
        <f t="shared" si="0"/>
        <v>13.056000000000001</v>
      </c>
      <c r="E12" s="13"/>
      <c r="F12" s="13"/>
      <c r="G12" s="15" t="s">
        <v>29</v>
      </c>
      <c r="H12" s="41">
        <f>ROUND((($H$30-$H$31)+9.75)/10,2)</f>
        <v>4.8099999999999996</v>
      </c>
      <c r="I12" s="12">
        <f t="shared" si="1"/>
        <v>5.7719999999999994</v>
      </c>
    </row>
    <row r="13" spans="2:9" x14ac:dyDescent="0.25">
      <c r="B13" s="15" t="s">
        <v>26</v>
      </c>
      <c r="C13" s="41">
        <f>ROUND(((($C$30-$C$31)*1.1)+14.75)/10,2)</f>
        <v>10.88</v>
      </c>
      <c r="D13" s="12">
        <f t="shared" si="0"/>
        <v>13.056000000000001</v>
      </c>
      <c r="E13" s="13"/>
      <c r="F13" s="13"/>
      <c r="G13" s="15" t="s">
        <v>32</v>
      </c>
      <c r="H13" s="41">
        <f>ROUND((($H$30-$H$31)+9.75)/10,2)</f>
        <v>4.8099999999999996</v>
      </c>
      <c r="I13" s="12">
        <f t="shared" si="1"/>
        <v>5.7719999999999994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September 2024</v>
      </c>
      <c r="D26" s="102"/>
      <c r="G26" s="18" t="s">
        <v>0</v>
      </c>
      <c r="H26" s="103" t="str">
        <f ca="1">G8</f>
        <v>September 2024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85.495909090909109</v>
      </c>
      <c r="D30" s="10" t="s">
        <v>5</v>
      </c>
      <c r="G30" s="9" t="s">
        <v>8</v>
      </c>
      <c r="H30" s="11">
        <f>I34</f>
        <v>38.348272727272729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September 2024</v>
      </c>
      <c r="H34" s="109"/>
      <c r="I34" s="37">
        <f>AVERAGE(I41:I63)</f>
        <v>38.348272727272729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September 2024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84</v>
      </c>
      <c r="C41" s="26">
        <v>45495</v>
      </c>
      <c r="D41" s="27">
        <v>75.58</v>
      </c>
      <c r="G41" s="25"/>
      <c r="H41" s="29">
        <v>45495</v>
      </c>
      <c r="I41" s="42">
        <v>33.869999999999997</v>
      </c>
    </row>
    <row r="42" spans="2:9" x14ac:dyDescent="0.25">
      <c r="B42" s="28" t="s">
        <v>84</v>
      </c>
      <c r="C42" s="29">
        <v>45496</v>
      </c>
      <c r="D42" s="30">
        <v>76.099999999999994</v>
      </c>
      <c r="G42" s="25"/>
      <c r="H42" s="29">
        <v>45496</v>
      </c>
      <c r="I42" s="42">
        <v>33.701000000000001</v>
      </c>
    </row>
    <row r="43" spans="2:9" x14ac:dyDescent="0.25">
      <c r="B43" s="28" t="s">
        <v>84</v>
      </c>
      <c r="C43" s="29">
        <v>45497</v>
      </c>
      <c r="D43" s="30">
        <v>78.91</v>
      </c>
      <c r="G43" s="25"/>
      <c r="H43" s="29">
        <v>45497</v>
      </c>
      <c r="I43" s="42">
        <v>34.713999999999999</v>
      </c>
    </row>
    <row r="44" spans="2:9" x14ac:dyDescent="0.25">
      <c r="B44" s="28" t="s">
        <v>84</v>
      </c>
      <c r="C44" s="29">
        <v>45498</v>
      </c>
      <c r="D44" s="30">
        <v>77.28</v>
      </c>
      <c r="G44" s="25"/>
      <c r="H44" s="29">
        <v>45498</v>
      </c>
      <c r="I44" s="42">
        <v>33.823</v>
      </c>
    </row>
    <row r="45" spans="2:9" x14ac:dyDescent="0.25">
      <c r="B45" s="28" t="s">
        <v>84</v>
      </c>
      <c r="C45" s="29">
        <v>45499</v>
      </c>
      <c r="D45" s="30">
        <v>79.06</v>
      </c>
      <c r="G45" s="25"/>
      <c r="H45" s="29">
        <v>45499</v>
      </c>
      <c r="I45" s="42">
        <v>34.521999999999998</v>
      </c>
    </row>
    <row r="46" spans="2:9" x14ac:dyDescent="0.25">
      <c r="B46" s="28" t="s">
        <v>84</v>
      </c>
      <c r="C46" s="29">
        <v>45502</v>
      </c>
      <c r="D46" s="30">
        <v>80.62</v>
      </c>
      <c r="G46" s="25"/>
      <c r="H46" s="29">
        <v>45502</v>
      </c>
      <c r="I46" s="42">
        <v>35.984999999999999</v>
      </c>
    </row>
    <row r="47" spans="2:9" x14ac:dyDescent="0.25">
      <c r="B47" s="28" t="s">
        <v>84</v>
      </c>
      <c r="C47" s="29">
        <v>45503</v>
      </c>
      <c r="D47" s="30">
        <v>81.52</v>
      </c>
      <c r="G47" s="25"/>
      <c r="H47" s="29">
        <v>45503</v>
      </c>
      <c r="I47" s="42">
        <v>36.313000000000002</v>
      </c>
    </row>
    <row r="48" spans="2:9" x14ac:dyDescent="0.25">
      <c r="B48" s="28" t="s">
        <v>84</v>
      </c>
      <c r="C48" s="29">
        <v>45504</v>
      </c>
      <c r="D48" s="30">
        <v>83.14</v>
      </c>
      <c r="G48" s="25"/>
      <c r="H48" s="29">
        <v>45504</v>
      </c>
      <c r="I48" s="42">
        <v>37.191000000000003</v>
      </c>
    </row>
    <row r="49" spans="2:9" x14ac:dyDescent="0.25">
      <c r="B49" s="28" t="s">
        <v>84</v>
      </c>
      <c r="C49" s="29">
        <v>45505</v>
      </c>
      <c r="D49" s="30">
        <v>86.77</v>
      </c>
      <c r="G49" s="25"/>
      <c r="H49" s="29">
        <v>45505</v>
      </c>
      <c r="I49" s="42">
        <v>38.345999999999997</v>
      </c>
    </row>
    <row r="50" spans="2:9" x14ac:dyDescent="0.25">
      <c r="B50" s="28" t="s">
        <v>84</v>
      </c>
      <c r="C50" s="29">
        <v>45506</v>
      </c>
      <c r="D50" s="30">
        <v>86.23</v>
      </c>
      <c r="G50" s="25"/>
      <c r="H50" s="29">
        <v>45506</v>
      </c>
      <c r="I50" s="42">
        <v>38.024000000000001</v>
      </c>
    </row>
    <row r="51" spans="2:9" x14ac:dyDescent="0.25">
      <c r="B51" s="28" t="s">
        <v>84</v>
      </c>
      <c r="C51" s="29">
        <v>45509</v>
      </c>
      <c r="D51" s="30">
        <v>83.47</v>
      </c>
      <c r="G51" s="25"/>
      <c r="H51" s="29">
        <v>45509</v>
      </c>
      <c r="I51" s="42">
        <v>36.899000000000001</v>
      </c>
    </row>
    <row r="52" spans="2:9" x14ac:dyDescent="0.25">
      <c r="B52" s="28" t="s">
        <v>84</v>
      </c>
      <c r="C52" s="29">
        <v>45510</v>
      </c>
      <c r="D52" s="30">
        <v>85.94</v>
      </c>
      <c r="G52" s="25"/>
      <c r="H52" s="29">
        <v>45510</v>
      </c>
      <c r="I52" s="42">
        <v>38.371000000000002</v>
      </c>
    </row>
    <row r="53" spans="2:9" x14ac:dyDescent="0.25">
      <c r="B53" s="28" t="s">
        <v>84</v>
      </c>
      <c r="C53" s="29">
        <v>45511</v>
      </c>
      <c r="D53" s="30">
        <v>86.87</v>
      </c>
      <c r="G53" s="25"/>
      <c r="H53" s="29">
        <v>45511</v>
      </c>
      <c r="I53" s="42">
        <v>40.387999999999998</v>
      </c>
    </row>
    <row r="54" spans="2:9" x14ac:dyDescent="0.25">
      <c r="B54" s="28" t="s">
        <v>84</v>
      </c>
      <c r="C54" s="29">
        <v>45512</v>
      </c>
      <c r="D54" s="30">
        <v>89.88</v>
      </c>
      <c r="G54" s="25"/>
      <c r="H54" s="29">
        <v>45512</v>
      </c>
      <c r="I54" s="42">
        <v>41.988</v>
      </c>
    </row>
    <row r="55" spans="2:9" x14ac:dyDescent="0.25">
      <c r="B55" s="28" t="s">
        <v>84</v>
      </c>
      <c r="C55" s="29">
        <v>45513</v>
      </c>
      <c r="D55" s="30">
        <v>90</v>
      </c>
      <c r="G55" s="25"/>
      <c r="H55" s="29">
        <v>45513</v>
      </c>
      <c r="I55" s="42">
        <v>42.209000000000003</v>
      </c>
    </row>
    <row r="56" spans="2:9" x14ac:dyDescent="0.25">
      <c r="B56" s="28" t="s">
        <v>84</v>
      </c>
      <c r="C56" s="29">
        <v>45516</v>
      </c>
      <c r="D56" s="30">
        <v>90.18</v>
      </c>
      <c r="G56" s="25"/>
      <c r="H56" s="29">
        <v>45516</v>
      </c>
      <c r="I56" s="42">
        <v>41.613</v>
      </c>
    </row>
    <row r="57" spans="2:9" x14ac:dyDescent="0.25">
      <c r="B57" s="28" t="s">
        <v>84</v>
      </c>
      <c r="C57" s="29">
        <v>45517</v>
      </c>
      <c r="D57" s="30">
        <v>89.59</v>
      </c>
      <c r="G57" s="25"/>
      <c r="H57" s="29">
        <v>45517</v>
      </c>
      <c r="I57" s="42">
        <v>41.289000000000001</v>
      </c>
    </row>
    <row r="58" spans="2:9" x14ac:dyDescent="0.25">
      <c r="B58" s="28" t="s">
        <v>84</v>
      </c>
      <c r="C58" s="29">
        <v>45518</v>
      </c>
      <c r="D58" s="30">
        <v>90.17</v>
      </c>
      <c r="G58" s="25" t="s">
        <v>76</v>
      </c>
      <c r="H58" s="29">
        <v>45518</v>
      </c>
      <c r="I58" s="42">
        <v>40.578000000000003</v>
      </c>
    </row>
    <row r="59" spans="2:9" x14ac:dyDescent="0.25">
      <c r="B59" s="28" t="s">
        <v>84</v>
      </c>
      <c r="C59" s="29">
        <v>45519</v>
      </c>
      <c r="D59" s="30">
        <v>91.65</v>
      </c>
      <c r="G59" s="25" t="s">
        <v>76</v>
      </c>
      <c r="H59" s="29">
        <v>45519</v>
      </c>
      <c r="I59" s="42">
        <v>41</v>
      </c>
    </row>
    <row r="60" spans="2:9" x14ac:dyDescent="0.25">
      <c r="B60" s="28" t="s">
        <v>84</v>
      </c>
      <c r="C60" s="29">
        <v>45520</v>
      </c>
      <c r="D60" s="30">
        <v>92.02</v>
      </c>
      <c r="G60" s="25" t="s">
        <v>76</v>
      </c>
      <c r="H60" s="29">
        <v>45520</v>
      </c>
      <c r="I60" s="42">
        <v>41.238</v>
      </c>
    </row>
    <row r="61" spans="2:9" x14ac:dyDescent="0.25">
      <c r="B61" s="28" t="s">
        <v>84</v>
      </c>
      <c r="C61" s="29">
        <v>45523</v>
      </c>
      <c r="D61" s="30">
        <v>93.33</v>
      </c>
      <c r="G61" s="25" t="s">
        <v>76</v>
      </c>
      <c r="H61" s="29">
        <v>45523</v>
      </c>
      <c r="I61" s="42">
        <v>41.732999999999997</v>
      </c>
    </row>
    <row r="62" spans="2:9" x14ac:dyDescent="0.25">
      <c r="B62" s="28" t="s">
        <v>84</v>
      </c>
      <c r="C62" s="29">
        <v>45524</v>
      </c>
      <c r="D62" s="30">
        <v>92.6</v>
      </c>
      <c r="G62" s="25"/>
      <c r="H62" s="29">
        <v>45524</v>
      </c>
      <c r="I62" s="42">
        <v>39.866999999999997</v>
      </c>
    </row>
    <row r="63" spans="2:9" x14ac:dyDescent="0.25">
      <c r="B63" s="28"/>
      <c r="C63" s="29"/>
      <c r="D63" s="30"/>
      <c r="G63" s="25"/>
      <c r="H63" s="29"/>
      <c r="I63" s="42"/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0400-000000000000}"/>
    <hyperlink ref="B21" r:id="rId2" xr:uid="{00000000-0004-0000-0400-000001000000}"/>
    <hyperlink ref="G21" r:id="rId3" xr:uid="{00000000-0004-0000-0400-000002000000}"/>
    <hyperlink ref="H28:I28" r:id="rId4" display="CEGH" xr:uid="{00000000-0004-0000-04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6:J63"/>
  <sheetViews>
    <sheetView topLeftCell="A7" zoomScaleNormal="100" workbookViewId="0">
      <selection activeCell="E19" sqref="E19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August 2024</v>
      </c>
      <c r="C8" s="84"/>
      <c r="D8" s="85"/>
      <c r="G8" s="83" t="str">
        <f ca="1">MID(CELL("dateiname",F1),FIND("]",CELL("dateiname",F1))+1,255)</f>
        <v>August 2024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8.85</v>
      </c>
      <c r="D10" s="12">
        <f>C10*1.2</f>
        <v>10.62</v>
      </c>
      <c r="E10" s="13"/>
      <c r="F10" s="13"/>
      <c r="G10" s="15" t="s">
        <v>31</v>
      </c>
      <c r="H10" s="41">
        <f>ROUND((($H$30-$H$31)+4.75)/10,2)</f>
        <v>3.87</v>
      </c>
      <c r="I10" s="12">
        <f>H10*1.2</f>
        <v>4.6440000000000001</v>
      </c>
    </row>
    <row r="11" spans="2:9" x14ac:dyDescent="0.25">
      <c r="B11" s="16" t="s">
        <v>24</v>
      </c>
      <c r="C11" s="41">
        <f>ROUND(((($C$30-$C$31)*1.1)+9.75)/10,2)</f>
        <v>8.85</v>
      </c>
      <c r="D11" s="12">
        <f t="shared" ref="D11:D13" si="0">C11*1.2</f>
        <v>10.62</v>
      </c>
      <c r="E11" s="13"/>
      <c r="F11" s="13"/>
      <c r="G11" s="15" t="s">
        <v>30</v>
      </c>
      <c r="H11" s="41">
        <f>ROUND((($H$30-$H$31)+4.75)/10,2)</f>
        <v>3.87</v>
      </c>
      <c r="I11" s="12">
        <f t="shared" ref="I11:I13" si="1">H11*1.2</f>
        <v>4.6440000000000001</v>
      </c>
    </row>
    <row r="12" spans="2:9" x14ac:dyDescent="0.25">
      <c r="B12" s="15" t="s">
        <v>25</v>
      </c>
      <c r="C12" s="41">
        <f>ROUND(((($C$30-$C$31)*1.1)+14.75)/10,2)</f>
        <v>9.35</v>
      </c>
      <c r="D12" s="12">
        <f t="shared" si="0"/>
        <v>11.219999999999999</v>
      </c>
      <c r="E12" s="13"/>
      <c r="F12" s="13"/>
      <c r="G12" s="15" t="s">
        <v>29</v>
      </c>
      <c r="H12" s="41">
        <f>ROUND((($H$30-$H$31)+9.75)/10,2)</f>
        <v>4.37</v>
      </c>
      <c r="I12" s="12">
        <f t="shared" si="1"/>
        <v>5.2439999999999998</v>
      </c>
    </row>
    <row r="13" spans="2:9" x14ac:dyDescent="0.25">
      <c r="B13" s="15" t="s">
        <v>26</v>
      </c>
      <c r="C13" s="41">
        <f>ROUND(((($C$30-$C$31)*1.1)+14.75)/10,2)</f>
        <v>9.35</v>
      </c>
      <c r="D13" s="12">
        <f t="shared" si="0"/>
        <v>11.219999999999999</v>
      </c>
      <c r="E13" s="13"/>
      <c r="F13" s="13"/>
      <c r="G13" s="15" t="s">
        <v>32</v>
      </c>
      <c r="H13" s="41">
        <f>ROUND((($H$30-$H$31)+9.75)/10,2)</f>
        <v>4.37</v>
      </c>
      <c r="I13" s="12">
        <f t="shared" si="1"/>
        <v>5.2439999999999998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August 2024</v>
      </c>
      <c r="D26" s="102"/>
      <c r="G26" s="18" t="s">
        <v>0</v>
      </c>
      <c r="H26" s="103" t="str">
        <f ca="1">G8</f>
        <v>August 2024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71.594285714285732</v>
      </c>
      <c r="D30" s="10" t="s">
        <v>5</v>
      </c>
      <c r="G30" s="9" t="s">
        <v>8</v>
      </c>
      <c r="H30" s="11">
        <f>I34</f>
        <v>33.954000000000001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August 2024</v>
      </c>
      <c r="H34" s="109"/>
      <c r="I34" s="37">
        <f>AVERAGE(I41:I63)</f>
        <v>33.954000000000001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August 2024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83</v>
      </c>
      <c r="C41" s="26">
        <v>45464</v>
      </c>
      <c r="D41" s="27">
        <v>74.790000000000006</v>
      </c>
      <c r="G41" s="25"/>
      <c r="H41" s="29">
        <v>45464</v>
      </c>
      <c r="I41" s="42">
        <v>35.206000000000003</v>
      </c>
    </row>
    <row r="42" spans="2:9" x14ac:dyDescent="0.25">
      <c r="B42" s="28" t="s">
        <v>83</v>
      </c>
      <c r="C42" s="29">
        <v>45467</v>
      </c>
      <c r="D42" s="30">
        <v>73.39</v>
      </c>
      <c r="G42" s="25"/>
      <c r="H42" s="29">
        <v>45467</v>
      </c>
      <c r="I42" s="42">
        <v>35.389000000000003</v>
      </c>
    </row>
    <row r="43" spans="2:9" x14ac:dyDescent="0.25">
      <c r="B43" s="28" t="s">
        <v>83</v>
      </c>
      <c r="C43" s="29">
        <v>45468</v>
      </c>
      <c r="D43" s="30">
        <v>75.86</v>
      </c>
      <c r="G43" s="25"/>
      <c r="H43" s="29">
        <v>45468</v>
      </c>
      <c r="I43" s="42">
        <v>36.182000000000009</v>
      </c>
    </row>
    <row r="44" spans="2:9" x14ac:dyDescent="0.25">
      <c r="B44" s="28" t="s">
        <v>83</v>
      </c>
      <c r="C44" s="29">
        <v>45469</v>
      </c>
      <c r="D44" s="30">
        <v>74.19</v>
      </c>
      <c r="G44" s="25"/>
      <c r="H44" s="29">
        <v>45469</v>
      </c>
      <c r="I44" s="42">
        <v>35.110999999999997</v>
      </c>
    </row>
    <row r="45" spans="2:9" x14ac:dyDescent="0.25">
      <c r="B45" s="28" t="s">
        <v>83</v>
      </c>
      <c r="C45" s="29">
        <v>45470</v>
      </c>
      <c r="D45" s="30">
        <v>75.040000000000006</v>
      </c>
      <c r="G45" s="25"/>
      <c r="H45" s="29">
        <v>45470</v>
      </c>
      <c r="I45" s="42">
        <v>35.866999999999997</v>
      </c>
    </row>
    <row r="46" spans="2:9" x14ac:dyDescent="0.25">
      <c r="B46" s="28" t="s">
        <v>83</v>
      </c>
      <c r="C46" s="29">
        <v>45471</v>
      </c>
      <c r="D46" s="30">
        <v>76.22</v>
      </c>
      <c r="G46" s="25"/>
      <c r="H46" s="29">
        <v>45471</v>
      </c>
      <c r="I46" s="42">
        <v>35.427</v>
      </c>
    </row>
    <row r="47" spans="2:9" x14ac:dyDescent="0.25">
      <c r="B47" s="28" t="s">
        <v>83</v>
      </c>
      <c r="C47" s="29">
        <v>45474</v>
      </c>
      <c r="D47" s="30">
        <v>74.95</v>
      </c>
      <c r="G47" s="25"/>
      <c r="H47" s="29">
        <v>45474</v>
      </c>
      <c r="I47" s="42">
        <v>34.329000000000001</v>
      </c>
    </row>
    <row r="48" spans="2:9" x14ac:dyDescent="0.25">
      <c r="B48" s="28" t="s">
        <v>83</v>
      </c>
      <c r="C48" s="29">
        <v>45475</v>
      </c>
      <c r="D48" s="30">
        <v>77.42</v>
      </c>
      <c r="G48" s="25"/>
      <c r="H48" s="29">
        <v>45475</v>
      </c>
      <c r="I48" s="42">
        <v>34.520000000000003</v>
      </c>
    </row>
    <row r="49" spans="2:9" x14ac:dyDescent="0.25">
      <c r="B49" s="28" t="s">
        <v>83</v>
      </c>
      <c r="C49" s="29">
        <v>45476</v>
      </c>
      <c r="D49" s="30">
        <v>75</v>
      </c>
      <c r="G49" s="25"/>
      <c r="H49" s="29">
        <v>45476</v>
      </c>
      <c r="I49" s="42">
        <v>33.507000000000005</v>
      </c>
    </row>
    <row r="50" spans="2:9" x14ac:dyDescent="0.25">
      <c r="B50" s="28" t="s">
        <v>83</v>
      </c>
      <c r="C50" s="29">
        <v>45477</v>
      </c>
      <c r="D50" s="30">
        <v>74.849999999999994</v>
      </c>
      <c r="G50" s="25"/>
      <c r="H50" s="29">
        <v>45477</v>
      </c>
      <c r="I50" s="42">
        <v>34.020000000000003</v>
      </c>
    </row>
    <row r="51" spans="2:9" x14ac:dyDescent="0.25">
      <c r="B51" s="28" t="s">
        <v>83</v>
      </c>
      <c r="C51" s="29">
        <v>45478</v>
      </c>
      <c r="D51" s="30">
        <v>73.89</v>
      </c>
      <c r="G51" s="25"/>
      <c r="H51" s="29">
        <v>45478</v>
      </c>
      <c r="I51" s="42">
        <v>33.793999999999997</v>
      </c>
    </row>
    <row r="52" spans="2:9" x14ac:dyDescent="0.25">
      <c r="B52" s="28" t="s">
        <v>83</v>
      </c>
      <c r="C52" s="29">
        <v>45481</v>
      </c>
      <c r="D52" s="30">
        <v>70.88</v>
      </c>
      <c r="G52" s="25"/>
      <c r="H52" s="29">
        <v>45481</v>
      </c>
      <c r="I52" s="42">
        <v>32.999000000000002</v>
      </c>
    </row>
    <row r="53" spans="2:9" x14ac:dyDescent="0.25">
      <c r="B53" s="28" t="s">
        <v>83</v>
      </c>
      <c r="C53" s="29">
        <v>45482</v>
      </c>
      <c r="D53" s="30">
        <v>67.95</v>
      </c>
      <c r="G53" s="25"/>
      <c r="H53" s="29">
        <v>45482</v>
      </c>
      <c r="I53" s="42">
        <v>32.152999999999999</v>
      </c>
    </row>
    <row r="54" spans="2:9" x14ac:dyDescent="0.25">
      <c r="B54" s="28" t="s">
        <v>83</v>
      </c>
      <c r="C54" s="29">
        <v>45483</v>
      </c>
      <c r="D54" s="30">
        <v>66.209999999999994</v>
      </c>
      <c r="G54" s="25"/>
      <c r="H54" s="29">
        <v>45483</v>
      </c>
      <c r="I54" s="42">
        <v>31.753000000000004</v>
      </c>
    </row>
    <row r="55" spans="2:9" x14ac:dyDescent="0.25">
      <c r="B55" s="28" t="s">
        <v>83</v>
      </c>
      <c r="C55" s="29">
        <v>45484</v>
      </c>
      <c r="D55" s="30">
        <v>66.900000000000006</v>
      </c>
      <c r="G55" s="25"/>
      <c r="H55" s="29">
        <v>45484</v>
      </c>
      <c r="I55" s="42">
        <v>32.217000000000006</v>
      </c>
    </row>
    <row r="56" spans="2:9" x14ac:dyDescent="0.25">
      <c r="B56" s="28" t="s">
        <v>83</v>
      </c>
      <c r="C56" s="29">
        <v>45485</v>
      </c>
      <c r="D56" s="30">
        <v>68.34</v>
      </c>
      <c r="G56" s="25"/>
      <c r="H56" s="29">
        <v>45485</v>
      </c>
      <c r="I56" s="42">
        <v>32.866999999999997</v>
      </c>
    </row>
    <row r="57" spans="2:9" x14ac:dyDescent="0.25">
      <c r="B57" s="28" t="s">
        <v>83</v>
      </c>
      <c r="C57" s="29">
        <v>45488</v>
      </c>
      <c r="D57" s="30">
        <v>66.83</v>
      </c>
      <c r="G57" s="25"/>
      <c r="H57" s="29">
        <v>45488</v>
      </c>
      <c r="I57" s="42">
        <v>32.567999999999998</v>
      </c>
    </row>
    <row r="58" spans="2:9" x14ac:dyDescent="0.25">
      <c r="B58" s="28" t="s">
        <v>83</v>
      </c>
      <c r="C58" s="29">
        <v>45489</v>
      </c>
      <c r="D58" s="30">
        <v>69.38</v>
      </c>
      <c r="G58" s="25" t="s">
        <v>76</v>
      </c>
      <c r="H58" s="29">
        <v>45489</v>
      </c>
      <c r="I58" s="42">
        <v>34.22</v>
      </c>
    </row>
    <row r="59" spans="2:9" x14ac:dyDescent="0.25">
      <c r="B59" s="28" t="s">
        <v>83</v>
      </c>
      <c r="C59" s="29">
        <v>45490</v>
      </c>
      <c r="D59" s="30">
        <v>66.75</v>
      </c>
      <c r="G59" s="25" t="s">
        <v>76</v>
      </c>
      <c r="H59" s="29">
        <v>45490</v>
      </c>
      <c r="I59" s="42">
        <v>33.347000000000001</v>
      </c>
    </row>
    <row r="60" spans="2:9" x14ac:dyDescent="0.25">
      <c r="B60" s="28" t="s">
        <v>83</v>
      </c>
      <c r="C60" s="29">
        <v>45491</v>
      </c>
      <c r="D60" s="30">
        <v>67.989999999999995</v>
      </c>
      <c r="G60" s="25" t="s">
        <v>76</v>
      </c>
      <c r="H60" s="29">
        <v>45491</v>
      </c>
      <c r="I60" s="42">
        <v>34.020000000000003</v>
      </c>
    </row>
    <row r="61" spans="2:9" x14ac:dyDescent="0.25">
      <c r="B61" s="28" t="s">
        <v>83</v>
      </c>
      <c r="C61" s="29">
        <v>45492</v>
      </c>
      <c r="D61" s="30">
        <v>66.650000000000006</v>
      </c>
      <c r="G61" s="25" t="s">
        <v>76</v>
      </c>
      <c r="H61" s="29">
        <v>45492</v>
      </c>
      <c r="I61" s="42">
        <v>33.537999999999997</v>
      </c>
    </row>
    <row r="62" spans="2:9" x14ac:dyDescent="0.25">
      <c r="B62" s="28"/>
      <c r="C62" s="29"/>
      <c r="D62" s="30"/>
      <c r="G62" s="25"/>
      <c r="H62" s="29"/>
      <c r="I62" s="42"/>
    </row>
    <row r="63" spans="2:9" x14ac:dyDescent="0.25">
      <c r="B63" s="28"/>
      <c r="C63" s="29"/>
      <c r="D63" s="30"/>
      <c r="G63" s="25"/>
      <c r="H63" s="29"/>
      <c r="I63" s="42" t="s">
        <v>76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0500-000000000000}"/>
    <hyperlink ref="B21" r:id="rId2" xr:uid="{00000000-0004-0000-0500-000001000000}"/>
    <hyperlink ref="G21" r:id="rId3" xr:uid="{00000000-0004-0000-0500-000002000000}"/>
    <hyperlink ref="H28:I28" r:id="rId4" display="CEGH" xr:uid="{00000000-0004-0000-05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6:J63"/>
  <sheetViews>
    <sheetView zoomScaleNormal="100" workbookViewId="0">
      <selection activeCell="M13" sqref="M13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Juli 2024</v>
      </c>
      <c r="C8" s="84"/>
      <c r="D8" s="85"/>
      <c r="G8" s="83" t="str">
        <f ca="1">MID(CELL("dateiname",F1),FIND("]",CELL("dateiname",F1))+1,255)</f>
        <v>Juli 2024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9.39</v>
      </c>
      <c r="D10" s="12">
        <f>C10*1.2</f>
        <v>11.268000000000001</v>
      </c>
      <c r="E10" s="13"/>
      <c r="F10" s="13"/>
      <c r="G10" s="15" t="s">
        <v>31</v>
      </c>
      <c r="H10" s="41">
        <f>ROUND((($H$30-$H$31)+4.75)/10,2)</f>
        <v>4.05</v>
      </c>
      <c r="I10" s="12">
        <f>H10*1.2</f>
        <v>4.8599999999999994</v>
      </c>
    </row>
    <row r="11" spans="2:9" x14ac:dyDescent="0.25">
      <c r="B11" s="16" t="s">
        <v>24</v>
      </c>
      <c r="C11" s="41">
        <f>ROUND(((($C$30-$C$31)*1.1)+9.75)/10,2)</f>
        <v>9.39</v>
      </c>
      <c r="D11" s="12">
        <f t="shared" ref="D11:D13" si="0">C11*1.2</f>
        <v>11.268000000000001</v>
      </c>
      <c r="E11" s="13"/>
      <c r="F11" s="13"/>
      <c r="G11" s="15" t="s">
        <v>30</v>
      </c>
      <c r="H11" s="41">
        <f>ROUND((($H$30-$H$31)+4.75)/10,2)</f>
        <v>4.05</v>
      </c>
      <c r="I11" s="12">
        <f t="shared" ref="I11:I13" si="1">H11*1.2</f>
        <v>4.8599999999999994</v>
      </c>
    </row>
    <row r="12" spans="2:9" x14ac:dyDescent="0.25">
      <c r="B12" s="15" t="s">
        <v>25</v>
      </c>
      <c r="C12" s="41">
        <f>ROUND(((($C$30-$C$31)*1.1)+14.75)/10,2)</f>
        <v>9.89</v>
      </c>
      <c r="D12" s="12">
        <f t="shared" si="0"/>
        <v>11.868</v>
      </c>
      <c r="E12" s="13"/>
      <c r="F12" s="13"/>
      <c r="G12" s="15" t="s">
        <v>29</v>
      </c>
      <c r="H12" s="41">
        <f>ROUND((($H$30-$H$31)+9.75)/10,2)</f>
        <v>4.55</v>
      </c>
      <c r="I12" s="12">
        <f t="shared" si="1"/>
        <v>5.46</v>
      </c>
    </row>
    <row r="13" spans="2:9" x14ac:dyDescent="0.25">
      <c r="B13" s="15" t="s">
        <v>26</v>
      </c>
      <c r="C13" s="41">
        <f>ROUND(((($C$30-$C$31)*1.1)+14.75)/10,2)</f>
        <v>9.89</v>
      </c>
      <c r="D13" s="12">
        <f t="shared" si="0"/>
        <v>11.868</v>
      </c>
      <c r="E13" s="13"/>
      <c r="F13" s="13"/>
      <c r="G13" s="15" t="s">
        <v>32</v>
      </c>
      <c r="H13" s="41">
        <f>ROUND((($H$30-$H$31)+9.75)/10,2)</f>
        <v>4.55</v>
      </c>
      <c r="I13" s="12">
        <f t="shared" si="1"/>
        <v>5.46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Juli 2024</v>
      </c>
      <c r="D26" s="102"/>
      <c r="G26" s="18" t="s">
        <v>0</v>
      </c>
      <c r="H26" s="103" t="str">
        <f ca="1">G8</f>
        <v>Juli 2024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76.486086956521746</v>
      </c>
      <c r="D30" s="10" t="s">
        <v>5</v>
      </c>
      <c r="G30" s="9" t="s">
        <v>8</v>
      </c>
      <c r="H30" s="11">
        <f>I34</f>
        <v>35.773956521739116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Juli 2024</v>
      </c>
      <c r="H34" s="109"/>
      <c r="I34" s="37">
        <f>AVERAGE(I41:I63)</f>
        <v>35.773956521739116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Juli 2024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82</v>
      </c>
      <c r="C41" s="26">
        <v>45433</v>
      </c>
      <c r="D41" s="27">
        <v>77.709999999999994</v>
      </c>
      <c r="G41" s="25"/>
      <c r="H41" s="29">
        <v>45433</v>
      </c>
      <c r="I41" s="42">
        <v>34.232999999999997</v>
      </c>
    </row>
    <row r="42" spans="2:9" x14ac:dyDescent="0.25">
      <c r="B42" s="28" t="s">
        <v>82</v>
      </c>
      <c r="C42" s="29">
        <v>45434</v>
      </c>
      <c r="D42" s="30">
        <v>80.099999999999994</v>
      </c>
      <c r="G42" s="25"/>
      <c r="H42" s="29">
        <v>45434</v>
      </c>
      <c r="I42" s="42">
        <v>36.130000000000003</v>
      </c>
    </row>
    <row r="43" spans="2:9" x14ac:dyDescent="0.25">
      <c r="B43" s="28" t="s">
        <v>82</v>
      </c>
      <c r="C43" s="29">
        <v>45435</v>
      </c>
      <c r="D43" s="30">
        <v>80.41</v>
      </c>
      <c r="G43" s="25"/>
      <c r="H43" s="29">
        <v>45435</v>
      </c>
      <c r="I43" s="42">
        <v>37.323999999999998</v>
      </c>
    </row>
    <row r="44" spans="2:9" x14ac:dyDescent="0.25">
      <c r="B44" s="28" t="s">
        <v>82</v>
      </c>
      <c r="C44" s="29">
        <v>45436</v>
      </c>
      <c r="D44" s="30">
        <v>79.709999999999994</v>
      </c>
      <c r="G44" s="25"/>
      <c r="H44" s="29">
        <v>45436</v>
      </c>
      <c r="I44" s="42">
        <v>36.113999999999997</v>
      </c>
    </row>
    <row r="45" spans="2:9" x14ac:dyDescent="0.25">
      <c r="B45" s="28" t="s">
        <v>82</v>
      </c>
      <c r="C45" s="29">
        <v>45439</v>
      </c>
      <c r="D45" s="30">
        <v>81.52</v>
      </c>
      <c r="G45" s="25"/>
      <c r="H45" s="29">
        <v>45439</v>
      </c>
      <c r="I45" s="42">
        <v>37.265000000000001</v>
      </c>
    </row>
    <row r="46" spans="2:9" x14ac:dyDescent="0.25">
      <c r="B46" s="28" t="s">
        <v>82</v>
      </c>
      <c r="C46" s="29">
        <v>45440</v>
      </c>
      <c r="D46" s="30">
        <v>79.290000000000006</v>
      </c>
      <c r="G46" s="25"/>
      <c r="H46" s="29">
        <v>45440</v>
      </c>
      <c r="I46" s="42">
        <v>35.750999999999998</v>
      </c>
    </row>
    <row r="47" spans="2:9" x14ac:dyDescent="0.25">
      <c r="B47" s="28" t="s">
        <v>82</v>
      </c>
      <c r="C47" s="29">
        <v>45441</v>
      </c>
      <c r="D47" s="30">
        <v>78.77</v>
      </c>
      <c r="G47" s="25"/>
      <c r="H47" s="29">
        <v>45441</v>
      </c>
      <c r="I47" s="42">
        <v>35.576999999999998</v>
      </c>
    </row>
    <row r="48" spans="2:9" x14ac:dyDescent="0.25">
      <c r="B48" s="28" t="s">
        <v>82</v>
      </c>
      <c r="C48" s="29">
        <v>45442</v>
      </c>
      <c r="D48" s="30">
        <v>80.400000000000006</v>
      </c>
      <c r="G48" s="25"/>
      <c r="H48" s="29">
        <v>45442</v>
      </c>
      <c r="I48" s="42">
        <v>36.497999999999998</v>
      </c>
    </row>
    <row r="49" spans="2:9" x14ac:dyDescent="0.25">
      <c r="B49" s="28" t="s">
        <v>82</v>
      </c>
      <c r="C49" s="29">
        <v>45443</v>
      </c>
      <c r="D49" s="30">
        <v>77.91</v>
      </c>
      <c r="G49" s="25"/>
      <c r="H49" s="29">
        <v>45443</v>
      </c>
      <c r="I49" s="42">
        <v>35.271999999999998</v>
      </c>
    </row>
    <row r="50" spans="2:9" x14ac:dyDescent="0.25">
      <c r="B50" s="28" t="s">
        <v>82</v>
      </c>
      <c r="C50" s="29">
        <v>45446</v>
      </c>
      <c r="D50" s="30">
        <v>82.36</v>
      </c>
      <c r="G50" s="25"/>
      <c r="H50" s="29">
        <v>45446</v>
      </c>
      <c r="I50" s="42">
        <v>37.183999999999997</v>
      </c>
    </row>
    <row r="51" spans="2:9" x14ac:dyDescent="0.25">
      <c r="B51" s="28" t="s">
        <v>82</v>
      </c>
      <c r="C51" s="29">
        <v>45447</v>
      </c>
      <c r="D51" s="30">
        <v>75.459999999999994</v>
      </c>
      <c r="G51" s="25"/>
      <c r="H51" s="29">
        <v>45447</v>
      </c>
      <c r="I51" s="42">
        <v>35.03</v>
      </c>
    </row>
    <row r="52" spans="2:9" x14ac:dyDescent="0.25">
      <c r="B52" s="28" t="s">
        <v>82</v>
      </c>
      <c r="C52" s="29">
        <v>45448</v>
      </c>
      <c r="D52" s="30">
        <v>74.3</v>
      </c>
      <c r="G52" s="25"/>
      <c r="H52" s="29">
        <v>45448</v>
      </c>
      <c r="I52" s="42">
        <v>34.476999999999997</v>
      </c>
    </row>
    <row r="53" spans="2:9" x14ac:dyDescent="0.25">
      <c r="B53" s="28" t="s">
        <v>82</v>
      </c>
      <c r="C53" s="29">
        <v>45449</v>
      </c>
      <c r="D53" s="30">
        <v>74.92</v>
      </c>
      <c r="G53" s="25"/>
      <c r="H53" s="29">
        <v>45449</v>
      </c>
      <c r="I53" s="42">
        <v>34.813000000000002</v>
      </c>
    </row>
    <row r="54" spans="2:9" x14ac:dyDescent="0.25">
      <c r="B54" s="28" t="s">
        <v>82</v>
      </c>
      <c r="C54" s="29">
        <v>45450</v>
      </c>
      <c r="D54" s="30">
        <v>73.239999999999995</v>
      </c>
      <c r="G54" s="25"/>
      <c r="H54" s="29">
        <v>45450</v>
      </c>
      <c r="I54" s="42">
        <v>34.049999999999997</v>
      </c>
    </row>
    <row r="55" spans="2:9" x14ac:dyDescent="0.25">
      <c r="B55" s="28" t="s">
        <v>82</v>
      </c>
      <c r="C55" s="29">
        <v>45453</v>
      </c>
      <c r="D55" s="30">
        <v>74.989999999999995</v>
      </c>
      <c r="G55" s="25"/>
      <c r="H55" s="29">
        <v>45453</v>
      </c>
      <c r="I55" s="42">
        <v>35.115000000000002</v>
      </c>
    </row>
    <row r="56" spans="2:9" x14ac:dyDescent="0.25">
      <c r="B56" s="28" t="s">
        <v>82</v>
      </c>
      <c r="C56" s="29">
        <v>45454</v>
      </c>
      <c r="D56" s="30">
        <v>74.47</v>
      </c>
      <c r="G56" s="25"/>
      <c r="H56" s="29">
        <v>45454</v>
      </c>
      <c r="I56" s="42">
        <v>35.31</v>
      </c>
    </row>
    <row r="57" spans="2:9" x14ac:dyDescent="0.25">
      <c r="B57" s="28" t="s">
        <v>82</v>
      </c>
      <c r="C57" s="29">
        <v>45455</v>
      </c>
      <c r="D57" s="30">
        <v>74.89</v>
      </c>
      <c r="G57" s="25"/>
      <c r="H57" s="29">
        <v>45455</v>
      </c>
      <c r="I57" s="42">
        <v>36.210999999999999</v>
      </c>
    </row>
    <row r="58" spans="2:9" x14ac:dyDescent="0.25">
      <c r="B58" s="28" t="s">
        <v>82</v>
      </c>
      <c r="C58" s="29">
        <v>45456</v>
      </c>
      <c r="D58" s="30">
        <v>75.650000000000006</v>
      </c>
      <c r="G58" s="25" t="s">
        <v>76</v>
      </c>
      <c r="H58" s="29">
        <v>45456</v>
      </c>
      <c r="I58" s="42">
        <v>36.807000000000002</v>
      </c>
    </row>
    <row r="59" spans="2:9" x14ac:dyDescent="0.25">
      <c r="B59" s="28" t="s">
        <v>82</v>
      </c>
      <c r="C59" s="29">
        <v>45457</v>
      </c>
      <c r="D59" s="30">
        <v>75.19</v>
      </c>
      <c r="G59" s="25" t="s">
        <v>76</v>
      </c>
      <c r="H59" s="29">
        <v>45457</v>
      </c>
      <c r="I59" s="42">
        <v>36.482999999999997</v>
      </c>
    </row>
    <row r="60" spans="2:9" x14ac:dyDescent="0.25">
      <c r="B60" s="28" t="s">
        <v>82</v>
      </c>
      <c r="C60" s="29">
        <v>45460</v>
      </c>
      <c r="D60" s="30">
        <v>71.209999999999994</v>
      </c>
      <c r="G60" s="25" t="s">
        <v>76</v>
      </c>
      <c r="H60" s="29">
        <v>45460</v>
      </c>
      <c r="I60" s="42">
        <v>35.241999999999997</v>
      </c>
    </row>
    <row r="61" spans="2:9" x14ac:dyDescent="0.25">
      <c r="B61" s="28" t="s">
        <v>82</v>
      </c>
      <c r="C61" s="29">
        <v>45461</v>
      </c>
      <c r="D61" s="30">
        <v>71.63</v>
      </c>
      <c r="G61" s="25" t="s">
        <v>76</v>
      </c>
      <c r="H61" s="29">
        <v>45461</v>
      </c>
      <c r="I61" s="42">
        <v>35.726999999999997</v>
      </c>
    </row>
    <row r="62" spans="2:9" x14ac:dyDescent="0.25">
      <c r="B62" s="28" t="s">
        <v>82</v>
      </c>
      <c r="C62" s="29">
        <v>45462</v>
      </c>
      <c r="D62" s="30">
        <v>73.63</v>
      </c>
      <c r="G62" s="25"/>
      <c r="H62" s="29">
        <v>45462</v>
      </c>
      <c r="I62" s="42">
        <v>36.387999999999998</v>
      </c>
    </row>
    <row r="63" spans="2:9" x14ac:dyDescent="0.25">
      <c r="B63" s="28" t="s">
        <v>82</v>
      </c>
      <c r="C63" s="29">
        <v>45463</v>
      </c>
      <c r="D63" s="30">
        <v>71.42</v>
      </c>
      <c r="G63" s="25"/>
      <c r="H63" s="29">
        <v>45463</v>
      </c>
      <c r="I63" s="42">
        <v>35.799999999999997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0600-000000000000}"/>
    <hyperlink ref="B21" r:id="rId2" xr:uid="{00000000-0004-0000-0600-000001000000}"/>
    <hyperlink ref="G21" r:id="rId3" xr:uid="{00000000-0004-0000-0600-000002000000}"/>
    <hyperlink ref="H28:I28" r:id="rId4" display="CEGH" xr:uid="{00000000-0004-0000-06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6:K71"/>
  <sheetViews>
    <sheetView topLeftCell="A3" zoomScaleNormal="100" workbookViewId="0">
      <selection activeCell="D35" sqref="D35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Juni 2024</v>
      </c>
      <c r="C8" s="84"/>
      <c r="D8" s="85"/>
      <c r="G8" s="83" t="str">
        <f ca="1">MID(CELL("dateiname",F1),FIND("]",CELL("dateiname",F1))+1,255)</f>
        <v>Juni 2024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8.2200000000000006</v>
      </c>
      <c r="D10" s="12">
        <f>C10*1.2</f>
        <v>9.8640000000000008</v>
      </c>
      <c r="E10" s="13"/>
      <c r="F10" s="13"/>
      <c r="G10" s="15" t="s">
        <v>31</v>
      </c>
      <c r="H10" s="41">
        <f>ROUND((($H$30-$H$31)+4.75)/10,2)</f>
        <v>3.54</v>
      </c>
      <c r="I10" s="12">
        <f>H10*1.2</f>
        <v>4.2480000000000002</v>
      </c>
    </row>
    <row r="11" spans="2:9" x14ac:dyDescent="0.25">
      <c r="B11" s="16" t="s">
        <v>24</v>
      </c>
      <c r="C11" s="41">
        <f>ROUND(((($C$30-$C$31)*1.1)+9.75)/10,2)</f>
        <v>8.2200000000000006</v>
      </c>
      <c r="D11" s="12">
        <f t="shared" ref="D11:D13" si="0">C11*1.2</f>
        <v>9.8640000000000008</v>
      </c>
      <c r="E11" s="13"/>
      <c r="F11" s="13"/>
      <c r="G11" s="15" t="s">
        <v>30</v>
      </c>
      <c r="H11" s="41">
        <f>ROUND((($H$30-$H$31)+4.75)/10,2)</f>
        <v>3.54</v>
      </c>
      <c r="I11" s="12">
        <f t="shared" ref="I11:I13" si="1">H11*1.2</f>
        <v>4.2480000000000002</v>
      </c>
    </row>
    <row r="12" spans="2:9" x14ac:dyDescent="0.25">
      <c r="B12" s="15" t="s">
        <v>25</v>
      </c>
      <c r="C12" s="41">
        <f>ROUND(((($C$30-$C$31)*1.1)+14.75)/10,2)</f>
        <v>8.7200000000000006</v>
      </c>
      <c r="D12" s="12">
        <f t="shared" si="0"/>
        <v>10.464</v>
      </c>
      <c r="E12" s="13"/>
      <c r="F12" s="13"/>
      <c r="G12" s="15" t="s">
        <v>29</v>
      </c>
      <c r="H12" s="41">
        <f>ROUND((($H$30-$H$31)+9.75)/10,2)</f>
        <v>4.04</v>
      </c>
      <c r="I12" s="12">
        <f t="shared" si="1"/>
        <v>4.8479999999999999</v>
      </c>
    </row>
    <row r="13" spans="2:9" x14ac:dyDescent="0.25">
      <c r="B13" s="15" t="s">
        <v>26</v>
      </c>
      <c r="C13" s="41">
        <f>ROUND(((($C$30-$C$31)*1.1)+14.75)/10,2)</f>
        <v>8.7200000000000006</v>
      </c>
      <c r="D13" s="12">
        <f t="shared" si="0"/>
        <v>10.464</v>
      </c>
      <c r="E13" s="13"/>
      <c r="F13" s="13"/>
      <c r="G13" s="15" t="s">
        <v>32</v>
      </c>
      <c r="H13" s="41">
        <f>ROUND((($H$30-$H$31)+9.75)/10,2)</f>
        <v>4.04</v>
      </c>
      <c r="I13" s="12">
        <f t="shared" si="1"/>
        <v>4.8479999999999999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Juni 2024</v>
      </c>
      <c r="D26" s="102"/>
      <c r="G26" s="18" t="s">
        <v>0</v>
      </c>
      <c r="H26" s="103" t="str">
        <f ca="1">G8</f>
        <v>Juni 2024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AVERAGE(D41:D61)</f>
        <v>65.847499999999997</v>
      </c>
      <c r="D30" s="10" t="s">
        <v>5</v>
      </c>
      <c r="G30" s="9" t="s">
        <v>8</v>
      </c>
      <c r="H30" s="11">
        <f>I34</f>
        <v>30.604899999999997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Juni 2024</v>
      </c>
      <c r="H34" s="109"/>
      <c r="I34" s="37">
        <f>AVERAGE(I41:I71)</f>
        <v>30.604899999999997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Juni 2024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81</v>
      </c>
      <c r="C41" s="26">
        <v>45404</v>
      </c>
      <c r="D41" s="27">
        <v>65.17</v>
      </c>
      <c r="G41" s="25"/>
      <c r="H41" s="29">
        <v>45404</v>
      </c>
      <c r="I41" s="42">
        <v>30.428000000000001</v>
      </c>
    </row>
    <row r="42" spans="2:9" x14ac:dyDescent="0.25">
      <c r="B42" s="28" t="s">
        <v>81</v>
      </c>
      <c r="C42" s="29">
        <v>45405</v>
      </c>
      <c r="D42" s="30">
        <v>64.08</v>
      </c>
      <c r="G42" s="25"/>
      <c r="H42" s="29">
        <v>45405</v>
      </c>
      <c r="I42" s="42">
        <v>29.524999999999999</v>
      </c>
    </row>
    <row r="43" spans="2:9" x14ac:dyDescent="0.25">
      <c r="B43" s="28" t="s">
        <v>81</v>
      </c>
      <c r="C43" s="29">
        <v>45406</v>
      </c>
      <c r="D43" s="30">
        <v>65.47</v>
      </c>
      <c r="G43" s="25"/>
      <c r="H43" s="29">
        <v>45406</v>
      </c>
      <c r="I43" s="42">
        <v>30.044</v>
      </c>
    </row>
    <row r="44" spans="2:9" x14ac:dyDescent="0.25">
      <c r="B44" s="28" t="s">
        <v>81</v>
      </c>
      <c r="C44" s="29">
        <v>45407</v>
      </c>
      <c r="D44" s="30">
        <v>66.39</v>
      </c>
      <c r="G44" s="25"/>
      <c r="H44" s="29">
        <v>45407</v>
      </c>
      <c r="I44" s="42">
        <v>30.706</v>
      </c>
    </row>
    <row r="45" spans="2:9" x14ac:dyDescent="0.25">
      <c r="B45" s="28" t="s">
        <v>81</v>
      </c>
      <c r="C45" s="29">
        <v>45408</v>
      </c>
      <c r="D45" s="30">
        <v>64.650000000000006</v>
      </c>
      <c r="G45" s="25"/>
      <c r="H45" s="29">
        <v>45408</v>
      </c>
      <c r="I45" s="42">
        <v>29.718</v>
      </c>
    </row>
    <row r="46" spans="2:9" x14ac:dyDescent="0.25">
      <c r="B46" s="28" t="s">
        <v>81</v>
      </c>
      <c r="C46" s="29">
        <v>45411</v>
      </c>
      <c r="D46" s="30">
        <v>61.58</v>
      </c>
      <c r="G46" s="25"/>
      <c r="H46" s="29">
        <v>45411</v>
      </c>
      <c r="I46" s="42">
        <v>28.689</v>
      </c>
    </row>
    <row r="47" spans="2:9" x14ac:dyDescent="0.25">
      <c r="B47" s="28" t="s">
        <v>81</v>
      </c>
      <c r="C47" s="29">
        <v>45412</v>
      </c>
      <c r="D47" s="30">
        <v>64.69</v>
      </c>
      <c r="G47" s="25"/>
      <c r="H47" s="29">
        <v>45412</v>
      </c>
      <c r="I47" s="42">
        <v>29.785000000000007</v>
      </c>
    </row>
    <row r="48" spans="2:9" x14ac:dyDescent="0.25">
      <c r="B48" s="28" t="s">
        <v>81</v>
      </c>
      <c r="C48" s="29">
        <v>45414</v>
      </c>
      <c r="D48" s="30">
        <v>68.83</v>
      </c>
      <c r="G48" s="25"/>
      <c r="H48" s="29">
        <v>45414</v>
      </c>
      <c r="I48" s="42">
        <v>31.482000000000003</v>
      </c>
    </row>
    <row r="49" spans="2:11" x14ac:dyDescent="0.25">
      <c r="B49" s="28" t="s">
        <v>81</v>
      </c>
      <c r="C49" s="29">
        <v>45415</v>
      </c>
      <c r="D49" s="30">
        <v>67.48</v>
      </c>
      <c r="G49" s="25"/>
      <c r="H49" s="29">
        <v>45415</v>
      </c>
      <c r="I49" s="42">
        <v>31.04</v>
      </c>
    </row>
    <row r="50" spans="2:11" x14ac:dyDescent="0.25">
      <c r="B50" s="28" t="s">
        <v>81</v>
      </c>
      <c r="C50" s="29">
        <v>45418</v>
      </c>
      <c r="D50" s="30">
        <v>70.08</v>
      </c>
      <c r="G50" s="25"/>
      <c r="H50" s="29">
        <v>45418</v>
      </c>
      <c r="I50" s="42">
        <v>32.475999999999999</v>
      </c>
    </row>
    <row r="51" spans="2:11" x14ac:dyDescent="0.25">
      <c r="B51" s="28" t="s">
        <v>81</v>
      </c>
      <c r="C51" s="29">
        <v>45419</v>
      </c>
      <c r="D51" s="30">
        <v>67.28</v>
      </c>
      <c r="G51" s="25"/>
      <c r="H51" s="29">
        <v>45419</v>
      </c>
      <c r="I51" s="42">
        <v>31.477999999999998</v>
      </c>
    </row>
    <row r="52" spans="2:11" x14ac:dyDescent="0.25">
      <c r="B52" s="28" t="s">
        <v>81</v>
      </c>
      <c r="C52" s="29">
        <v>45420</v>
      </c>
      <c r="D52" s="30">
        <v>67.849999999999994</v>
      </c>
      <c r="G52" s="25"/>
      <c r="H52" s="29">
        <v>45420</v>
      </c>
      <c r="I52" s="42">
        <v>31</v>
      </c>
    </row>
    <row r="53" spans="2:11" x14ac:dyDescent="0.25">
      <c r="B53" s="28" t="s">
        <v>81</v>
      </c>
      <c r="C53" s="29">
        <v>45421</v>
      </c>
      <c r="D53" s="30">
        <v>68.8</v>
      </c>
      <c r="G53" s="25"/>
      <c r="H53" s="29">
        <v>45421</v>
      </c>
      <c r="I53" s="42">
        <v>31.045999999999999</v>
      </c>
    </row>
    <row r="54" spans="2:11" x14ac:dyDescent="0.25">
      <c r="B54" s="28" t="s">
        <v>81</v>
      </c>
      <c r="C54" s="29">
        <v>45422</v>
      </c>
      <c r="D54" s="30">
        <v>66.489999999999995</v>
      </c>
      <c r="G54" s="25"/>
      <c r="H54" s="29">
        <v>45422</v>
      </c>
      <c r="I54" s="42">
        <v>30.209</v>
      </c>
    </row>
    <row r="55" spans="2:11" x14ac:dyDescent="0.25">
      <c r="B55" s="28" t="s">
        <v>81</v>
      </c>
      <c r="C55" s="29">
        <v>45425</v>
      </c>
      <c r="D55" s="30">
        <v>64.959999999999994</v>
      </c>
      <c r="G55" s="25"/>
      <c r="H55" s="29">
        <v>45425</v>
      </c>
      <c r="I55" s="42">
        <v>29.844000000000001</v>
      </c>
    </row>
    <row r="56" spans="2:11" x14ac:dyDescent="0.25">
      <c r="B56" s="28" t="s">
        <v>81</v>
      </c>
      <c r="C56" s="29">
        <v>45426</v>
      </c>
      <c r="D56" s="30">
        <v>62.93</v>
      </c>
      <c r="G56" s="25"/>
      <c r="H56" s="29">
        <v>45426</v>
      </c>
      <c r="I56" s="42">
        <v>30.106000000000002</v>
      </c>
    </row>
    <row r="57" spans="2:11" x14ac:dyDescent="0.25">
      <c r="B57" s="28" t="s">
        <v>81</v>
      </c>
      <c r="C57" s="29">
        <v>45427</v>
      </c>
      <c r="D57" s="30">
        <v>62.59</v>
      </c>
      <c r="G57" s="25"/>
      <c r="H57" s="29">
        <v>45427</v>
      </c>
      <c r="I57" s="42">
        <v>30.254000000000005</v>
      </c>
    </row>
    <row r="58" spans="2:11" x14ac:dyDescent="0.25">
      <c r="B58" s="28" t="s">
        <v>81</v>
      </c>
      <c r="C58" s="29">
        <v>45428</v>
      </c>
      <c r="D58" s="30">
        <v>63.36</v>
      </c>
      <c r="G58" s="25"/>
      <c r="H58" s="29">
        <v>45428</v>
      </c>
      <c r="I58" s="42">
        <v>30.667000000000002</v>
      </c>
    </row>
    <row r="59" spans="2:11" x14ac:dyDescent="0.25">
      <c r="B59" s="28" t="s">
        <v>81</v>
      </c>
      <c r="C59" s="29">
        <v>45429</v>
      </c>
      <c r="D59" s="30">
        <v>65.86</v>
      </c>
      <c r="G59" s="25"/>
      <c r="H59" s="29">
        <v>45429</v>
      </c>
      <c r="I59" s="42">
        <v>31.247</v>
      </c>
    </row>
    <row r="60" spans="2:11" x14ac:dyDescent="0.25">
      <c r="B60" s="28" t="s">
        <v>81</v>
      </c>
      <c r="C60" s="29">
        <v>45432</v>
      </c>
      <c r="D60" s="30">
        <v>68.41</v>
      </c>
      <c r="G60" s="25"/>
      <c r="H60" s="29">
        <v>45432</v>
      </c>
      <c r="I60" s="42">
        <v>32.353999999999999</v>
      </c>
    </row>
    <row r="61" spans="2:11" x14ac:dyDescent="0.25">
      <c r="B61" s="28"/>
      <c r="C61" s="29"/>
      <c r="D61" s="30"/>
      <c r="G61" s="25"/>
      <c r="H61" s="29"/>
      <c r="I61" s="42" t="s">
        <v>76</v>
      </c>
    </row>
    <row r="62" spans="2:11" x14ac:dyDescent="0.25">
      <c r="B62" s="28"/>
      <c r="C62" s="29"/>
      <c r="D62" s="30"/>
      <c r="G62" s="25"/>
      <c r="H62" s="29"/>
      <c r="I62" s="42"/>
    </row>
    <row r="63" spans="2:11" x14ac:dyDescent="0.25">
      <c r="B63" s="28"/>
      <c r="C63" s="29"/>
      <c r="D63" s="30"/>
      <c r="H63" s="44"/>
      <c r="I63" s="45" t="s">
        <v>76</v>
      </c>
    </row>
    <row r="64" spans="2:11" x14ac:dyDescent="0.25">
      <c r="G64" s="1" t="s">
        <v>76</v>
      </c>
      <c r="H64" s="44"/>
      <c r="I64" s="45"/>
      <c r="J64" s="1" t="s">
        <v>76</v>
      </c>
      <c r="K64" s="1" t="s">
        <v>76</v>
      </c>
    </row>
    <row r="65" spans="7:11" x14ac:dyDescent="0.25">
      <c r="G65" s="1" t="s">
        <v>76</v>
      </c>
      <c r="H65" s="44"/>
      <c r="I65" s="45" t="s">
        <v>76</v>
      </c>
      <c r="J65" s="1" t="s">
        <v>76</v>
      </c>
      <c r="K65" s="1" t="s">
        <v>76</v>
      </c>
    </row>
    <row r="66" spans="7:11" x14ac:dyDescent="0.25">
      <c r="G66" s="1" t="s">
        <v>76</v>
      </c>
      <c r="H66" s="44"/>
      <c r="I66" s="45"/>
      <c r="J66" s="1" t="s">
        <v>76</v>
      </c>
      <c r="K66" s="1" t="s">
        <v>76</v>
      </c>
    </row>
    <row r="67" spans="7:11" x14ac:dyDescent="0.25">
      <c r="G67" s="1" t="s">
        <v>76</v>
      </c>
      <c r="H67" s="44"/>
      <c r="I67" s="45"/>
      <c r="J67" s="1" t="s">
        <v>76</v>
      </c>
      <c r="K67" s="1" t="s">
        <v>76</v>
      </c>
    </row>
    <row r="68" spans="7:11" x14ac:dyDescent="0.25">
      <c r="G68" s="1" t="s">
        <v>76</v>
      </c>
      <c r="H68" s="44"/>
      <c r="I68" s="45" t="s">
        <v>76</v>
      </c>
      <c r="J68" s="1" t="s">
        <v>76</v>
      </c>
      <c r="K68" s="1" t="s">
        <v>76</v>
      </c>
    </row>
    <row r="69" spans="7:11" x14ac:dyDescent="0.25">
      <c r="G69" s="1" t="s">
        <v>76</v>
      </c>
      <c r="H69" s="44"/>
      <c r="I69" s="45"/>
      <c r="J69" s="1" t="s">
        <v>76</v>
      </c>
      <c r="K69" s="1" t="s">
        <v>76</v>
      </c>
    </row>
    <row r="70" spans="7:11" x14ac:dyDescent="0.25">
      <c r="H70" s="44"/>
      <c r="I70" s="45"/>
    </row>
    <row r="71" spans="7:11" x14ac:dyDescent="0.25">
      <c r="H71" s="44"/>
      <c r="I71" s="45"/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0700-000000000000}"/>
    <hyperlink ref="B21" r:id="rId2" xr:uid="{00000000-0004-0000-0700-000001000000}"/>
    <hyperlink ref="G21" r:id="rId3" xr:uid="{00000000-0004-0000-0700-000002000000}"/>
    <hyperlink ref="H28:I28" r:id="rId4" display="CEGH" xr:uid="{00000000-0004-0000-07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6:K71"/>
  <sheetViews>
    <sheetView topLeftCell="A34" zoomScaleNormal="100" workbookViewId="0">
      <selection activeCell="C38" sqref="C38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Mai 2024</v>
      </c>
      <c r="C8" s="84"/>
      <c r="D8" s="85"/>
      <c r="G8" s="83" t="str">
        <f ca="1">MID(CELL("dateiname",F1),FIND("]",CELL("dateiname",F1))+1,255)</f>
        <v>Mai 2024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7.12</v>
      </c>
      <c r="D10" s="12">
        <f>C10*1.2</f>
        <v>8.5440000000000005</v>
      </c>
      <c r="E10" s="13"/>
      <c r="F10" s="13"/>
      <c r="G10" s="15" t="s">
        <v>31</v>
      </c>
      <c r="H10" s="41">
        <f>ROUND((($H$30-$H$31)+4.75)/10,2)</f>
        <v>3.44</v>
      </c>
      <c r="I10" s="12">
        <f>H10*1.2</f>
        <v>4.1280000000000001</v>
      </c>
    </row>
    <row r="11" spans="2:9" x14ac:dyDescent="0.25">
      <c r="B11" s="16" t="s">
        <v>24</v>
      </c>
      <c r="C11" s="41">
        <f>ROUND(((($C$30-$C$31)*1.1)+9.75)/10,2)</f>
        <v>7.12</v>
      </c>
      <c r="D11" s="12">
        <f t="shared" ref="D11:D13" si="0">C11*1.2</f>
        <v>8.5440000000000005</v>
      </c>
      <c r="E11" s="13"/>
      <c r="F11" s="13"/>
      <c r="G11" s="15" t="s">
        <v>30</v>
      </c>
      <c r="H11" s="41">
        <f>ROUND((($H$30-$H$31)+4.75)/10,2)</f>
        <v>3.44</v>
      </c>
      <c r="I11" s="12">
        <f t="shared" ref="I11:I13" si="1">H11*1.2</f>
        <v>4.1280000000000001</v>
      </c>
    </row>
    <row r="12" spans="2:9" x14ac:dyDescent="0.25">
      <c r="B12" s="15" t="s">
        <v>25</v>
      </c>
      <c r="C12" s="41">
        <f>ROUND(((($C$30-$C$31)*1.1)+14.75)/10,2)</f>
        <v>7.62</v>
      </c>
      <c r="D12" s="12">
        <f t="shared" si="0"/>
        <v>9.1440000000000001</v>
      </c>
      <c r="E12" s="13"/>
      <c r="F12" s="13"/>
      <c r="G12" s="15" t="s">
        <v>29</v>
      </c>
      <c r="H12" s="41">
        <f>ROUND((($H$30-$H$31)+9.75)/10,2)</f>
        <v>3.94</v>
      </c>
      <c r="I12" s="12">
        <f t="shared" si="1"/>
        <v>4.7279999999999998</v>
      </c>
    </row>
    <row r="13" spans="2:9" x14ac:dyDescent="0.25">
      <c r="B13" s="15" t="s">
        <v>26</v>
      </c>
      <c r="C13" s="41">
        <f>ROUND(((($C$30-$C$31)*1.1)+14.75)/10,2)</f>
        <v>7.62</v>
      </c>
      <c r="D13" s="12">
        <f t="shared" si="0"/>
        <v>9.1440000000000001</v>
      </c>
      <c r="E13" s="13"/>
      <c r="F13" s="13"/>
      <c r="G13" s="15" t="s">
        <v>32</v>
      </c>
      <c r="H13" s="41">
        <f>ROUND((($H$30-$H$31)+9.75)/10,2)</f>
        <v>3.94</v>
      </c>
      <c r="I13" s="12">
        <f t="shared" si="1"/>
        <v>4.7279999999999998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Mai 2024</v>
      </c>
      <c r="D26" s="102"/>
      <c r="G26" s="18" t="s">
        <v>0</v>
      </c>
      <c r="H26" s="103" t="str">
        <f ca="1">G8</f>
        <v>Mai 2024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AVERAGE(D41:D61)</f>
        <v>55.841999999999999</v>
      </c>
      <c r="D30" s="10" t="s">
        <v>5</v>
      </c>
      <c r="G30" s="9" t="s">
        <v>8</v>
      </c>
      <c r="H30" s="11">
        <f>I34</f>
        <v>29.626950000000001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Mai 2024</v>
      </c>
      <c r="H34" s="109"/>
      <c r="I34" s="37">
        <f>AVERAGE(I41:I71)</f>
        <v>29.626950000000001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Mai 2024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80</v>
      </c>
      <c r="C41" s="26">
        <v>45372</v>
      </c>
      <c r="D41" s="27">
        <v>52.18</v>
      </c>
      <c r="G41" s="25"/>
      <c r="H41" s="29">
        <v>45372</v>
      </c>
      <c r="I41" s="42">
        <v>27.684000000000001</v>
      </c>
    </row>
    <row r="42" spans="2:9" x14ac:dyDescent="0.25">
      <c r="B42" s="28" t="s">
        <v>80</v>
      </c>
      <c r="C42" s="29">
        <v>45373</v>
      </c>
      <c r="D42" s="30">
        <v>52.93</v>
      </c>
      <c r="G42" s="25"/>
      <c r="H42" s="29">
        <v>45373</v>
      </c>
      <c r="I42" s="42">
        <v>28.646999999999998</v>
      </c>
    </row>
    <row r="43" spans="2:9" x14ac:dyDescent="0.25">
      <c r="B43" s="28" t="s">
        <v>80</v>
      </c>
      <c r="C43" s="29">
        <v>45376</v>
      </c>
      <c r="D43" s="30">
        <v>54.56</v>
      </c>
      <c r="G43" s="25"/>
      <c r="H43" s="29">
        <v>45376</v>
      </c>
      <c r="I43" s="42">
        <v>29.681999999999999</v>
      </c>
    </row>
    <row r="44" spans="2:9" x14ac:dyDescent="0.25">
      <c r="B44" s="28" t="s">
        <v>80</v>
      </c>
      <c r="C44" s="29">
        <v>45377</v>
      </c>
      <c r="D44" s="30">
        <v>51.13</v>
      </c>
      <c r="G44" s="25"/>
      <c r="H44" s="29">
        <v>45377</v>
      </c>
      <c r="I44" s="42">
        <v>28.556999999999999</v>
      </c>
    </row>
    <row r="45" spans="2:9" x14ac:dyDescent="0.25">
      <c r="B45" s="28" t="s">
        <v>80</v>
      </c>
      <c r="C45" s="29">
        <v>45378</v>
      </c>
      <c r="D45" s="30">
        <v>51.1</v>
      </c>
      <c r="G45" s="25"/>
      <c r="H45" s="29">
        <v>45378</v>
      </c>
      <c r="I45" s="42">
        <v>28.943000000000005</v>
      </c>
    </row>
    <row r="46" spans="2:9" x14ac:dyDescent="0.25">
      <c r="B46" s="28" t="s">
        <v>80</v>
      </c>
      <c r="C46" s="29">
        <v>45379</v>
      </c>
      <c r="D46" s="30">
        <v>51.82</v>
      </c>
      <c r="G46" s="25"/>
      <c r="H46" s="29">
        <v>45379</v>
      </c>
      <c r="I46" s="42">
        <v>28.652000000000001</v>
      </c>
    </row>
    <row r="47" spans="2:9" x14ac:dyDescent="0.25">
      <c r="B47" s="28" t="s">
        <v>80</v>
      </c>
      <c r="C47" s="29">
        <v>45384</v>
      </c>
      <c r="D47" s="30">
        <v>48.39</v>
      </c>
      <c r="G47" s="25"/>
      <c r="H47" s="29">
        <v>45384</v>
      </c>
      <c r="I47" s="42">
        <v>27.564</v>
      </c>
    </row>
    <row r="48" spans="2:9" x14ac:dyDescent="0.25">
      <c r="B48" s="28" t="s">
        <v>80</v>
      </c>
      <c r="C48" s="29">
        <v>45385</v>
      </c>
      <c r="D48" s="30">
        <v>48.09</v>
      </c>
      <c r="G48" s="25"/>
      <c r="H48" s="29">
        <v>45385</v>
      </c>
      <c r="I48" s="42">
        <v>26.768000000000001</v>
      </c>
    </row>
    <row r="49" spans="2:11" x14ac:dyDescent="0.25">
      <c r="B49" s="28" t="s">
        <v>80</v>
      </c>
      <c r="C49" s="29">
        <v>45386</v>
      </c>
      <c r="D49" s="30">
        <v>49.68</v>
      </c>
      <c r="G49" s="25"/>
      <c r="H49" s="29">
        <v>45386</v>
      </c>
      <c r="I49" s="42">
        <v>27.504000000000001</v>
      </c>
    </row>
    <row r="50" spans="2:11" x14ac:dyDescent="0.25">
      <c r="B50" s="28" t="s">
        <v>80</v>
      </c>
      <c r="C50" s="29">
        <v>45387</v>
      </c>
      <c r="D50" s="30">
        <v>51.68</v>
      </c>
      <c r="G50" s="25"/>
      <c r="H50" s="29">
        <v>45387</v>
      </c>
      <c r="I50" s="42">
        <v>27.774000000000001</v>
      </c>
    </row>
    <row r="51" spans="2:11" x14ac:dyDescent="0.25">
      <c r="B51" s="28" t="s">
        <v>80</v>
      </c>
      <c r="C51" s="29">
        <v>45390</v>
      </c>
      <c r="D51" s="30">
        <v>54.08</v>
      </c>
      <c r="G51" s="25"/>
      <c r="H51" s="29">
        <v>45390</v>
      </c>
      <c r="I51" s="42">
        <v>29.056999999999999</v>
      </c>
    </row>
    <row r="52" spans="2:11" x14ac:dyDescent="0.25">
      <c r="B52" s="28" t="s">
        <v>80</v>
      </c>
      <c r="C52" s="29">
        <v>45391</v>
      </c>
      <c r="D52" s="30">
        <v>54.22</v>
      </c>
      <c r="G52" s="25"/>
      <c r="H52" s="29">
        <v>45391</v>
      </c>
      <c r="I52" s="42">
        <v>28.201000000000001</v>
      </c>
    </row>
    <row r="53" spans="2:11" x14ac:dyDescent="0.25">
      <c r="B53" s="28" t="s">
        <v>80</v>
      </c>
      <c r="C53" s="29">
        <v>45392</v>
      </c>
      <c r="D53" s="30">
        <v>54.77</v>
      </c>
      <c r="G53" s="25"/>
      <c r="H53" s="29">
        <v>45392</v>
      </c>
      <c r="I53" s="42">
        <v>28.111999999999998</v>
      </c>
    </row>
    <row r="54" spans="2:11" x14ac:dyDescent="0.25">
      <c r="B54" s="28" t="s">
        <v>80</v>
      </c>
      <c r="C54" s="29">
        <v>45393</v>
      </c>
      <c r="D54" s="30">
        <v>59.18</v>
      </c>
      <c r="G54" s="25"/>
      <c r="H54" s="29">
        <v>45393</v>
      </c>
      <c r="I54" s="42">
        <v>30.402000000000001</v>
      </c>
    </row>
    <row r="55" spans="2:11" x14ac:dyDescent="0.25">
      <c r="B55" s="28" t="s">
        <v>80</v>
      </c>
      <c r="C55" s="29">
        <v>45394</v>
      </c>
      <c r="D55" s="30">
        <v>61.41</v>
      </c>
      <c r="G55" s="25"/>
      <c r="H55" s="29">
        <v>45394</v>
      </c>
      <c r="I55" s="42">
        <v>31.602999999999998</v>
      </c>
    </row>
    <row r="56" spans="2:11" x14ac:dyDescent="0.25">
      <c r="B56" s="28" t="s">
        <v>80</v>
      </c>
      <c r="C56" s="29">
        <v>45397</v>
      </c>
      <c r="D56" s="30">
        <v>62.52</v>
      </c>
      <c r="G56" s="25"/>
      <c r="H56" s="29">
        <v>45397</v>
      </c>
      <c r="I56" s="42">
        <v>32.012999999999998</v>
      </c>
    </row>
    <row r="57" spans="2:11" x14ac:dyDescent="0.25">
      <c r="B57" s="28" t="s">
        <v>80</v>
      </c>
      <c r="C57" s="29">
        <v>45398</v>
      </c>
      <c r="D57" s="30">
        <v>67.95</v>
      </c>
      <c r="G57" s="25"/>
      <c r="H57" s="29">
        <v>45398</v>
      </c>
      <c r="I57" s="42">
        <v>33.924999999999997</v>
      </c>
    </row>
    <row r="58" spans="2:11" x14ac:dyDescent="0.25">
      <c r="B58" s="28" t="s">
        <v>80</v>
      </c>
      <c r="C58" s="29">
        <v>45399</v>
      </c>
      <c r="D58" s="30">
        <v>62.91</v>
      </c>
      <c r="G58" s="25"/>
      <c r="H58" s="29">
        <v>45399</v>
      </c>
      <c r="I58" s="42">
        <v>32.314999999999998</v>
      </c>
    </row>
    <row r="59" spans="2:11" x14ac:dyDescent="0.25">
      <c r="B59" s="28" t="s">
        <v>80</v>
      </c>
      <c r="C59" s="29">
        <v>45400</v>
      </c>
      <c r="D59" s="30">
        <v>66.23</v>
      </c>
      <c r="G59" s="25"/>
      <c r="H59" s="29">
        <v>45400</v>
      </c>
      <c r="I59" s="42">
        <v>33.36</v>
      </c>
    </row>
    <row r="60" spans="2:11" x14ac:dyDescent="0.25">
      <c r="B60" s="28" t="s">
        <v>80</v>
      </c>
      <c r="C60" s="29">
        <v>45401</v>
      </c>
      <c r="D60" s="30">
        <v>62.01</v>
      </c>
      <c r="G60" s="25"/>
      <c r="H60" s="29">
        <v>45401</v>
      </c>
      <c r="I60" s="42">
        <v>31.776</v>
      </c>
    </row>
    <row r="61" spans="2:11" x14ac:dyDescent="0.25">
      <c r="B61" s="28"/>
      <c r="C61" s="29"/>
      <c r="D61" s="30"/>
      <c r="G61" s="25"/>
      <c r="H61" s="29">
        <v>45402</v>
      </c>
      <c r="I61" s="42" t="s">
        <v>76</v>
      </c>
    </row>
    <row r="62" spans="2:11" x14ac:dyDescent="0.25">
      <c r="B62" s="28"/>
      <c r="C62" s="29"/>
      <c r="D62" s="30"/>
      <c r="G62" s="25"/>
      <c r="H62" s="29"/>
      <c r="I62" s="42"/>
    </row>
    <row r="63" spans="2:11" x14ac:dyDescent="0.25">
      <c r="B63" s="28"/>
      <c r="C63" s="29"/>
      <c r="D63" s="30"/>
      <c r="H63" s="44"/>
      <c r="I63" s="45"/>
    </row>
    <row r="64" spans="2:11" x14ac:dyDescent="0.25">
      <c r="G64" s="1" t="s">
        <v>76</v>
      </c>
      <c r="H64" s="44"/>
      <c r="I64" s="45"/>
      <c r="J64" s="1" t="s">
        <v>76</v>
      </c>
      <c r="K64" s="1" t="s">
        <v>76</v>
      </c>
    </row>
    <row r="65" spans="7:11" x14ac:dyDescent="0.25">
      <c r="G65" s="1" t="s">
        <v>76</v>
      </c>
      <c r="H65" s="44"/>
      <c r="I65" s="45"/>
      <c r="J65" s="1" t="s">
        <v>76</v>
      </c>
      <c r="K65" s="1" t="s">
        <v>76</v>
      </c>
    </row>
    <row r="66" spans="7:11" x14ac:dyDescent="0.25">
      <c r="G66" s="1" t="s">
        <v>76</v>
      </c>
      <c r="H66" s="44"/>
      <c r="I66" s="45"/>
      <c r="J66" s="1" t="s">
        <v>76</v>
      </c>
      <c r="K66" s="1" t="s">
        <v>76</v>
      </c>
    </row>
    <row r="67" spans="7:11" x14ac:dyDescent="0.25">
      <c r="G67" s="1" t="s">
        <v>76</v>
      </c>
      <c r="H67" s="44"/>
      <c r="I67" s="45"/>
      <c r="J67" s="1" t="s">
        <v>76</v>
      </c>
      <c r="K67" s="1" t="s">
        <v>76</v>
      </c>
    </row>
    <row r="68" spans="7:11" x14ac:dyDescent="0.25">
      <c r="G68" s="1" t="s">
        <v>76</v>
      </c>
      <c r="H68" s="44"/>
      <c r="I68" s="45"/>
      <c r="J68" s="1" t="s">
        <v>76</v>
      </c>
      <c r="K68" s="1" t="s">
        <v>76</v>
      </c>
    </row>
    <row r="69" spans="7:11" x14ac:dyDescent="0.25">
      <c r="G69" s="1" t="s">
        <v>76</v>
      </c>
      <c r="H69" s="44"/>
      <c r="I69" s="45"/>
      <c r="J69" s="1" t="s">
        <v>76</v>
      </c>
      <c r="K69" s="1" t="s">
        <v>76</v>
      </c>
    </row>
    <row r="70" spans="7:11" x14ac:dyDescent="0.25">
      <c r="H70" s="44"/>
      <c r="I70" s="45"/>
    </row>
    <row r="71" spans="7:11" x14ac:dyDescent="0.25">
      <c r="H71" s="44"/>
      <c r="I71" s="45"/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0800-000000000000}"/>
    <hyperlink ref="B21" r:id="rId2" xr:uid="{00000000-0004-0000-0800-000001000000}"/>
    <hyperlink ref="G21" r:id="rId3" xr:uid="{00000000-0004-0000-0800-000002000000}"/>
    <hyperlink ref="H28:I28" r:id="rId4" display="CEGH" xr:uid="{00000000-0004-0000-08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6:K65"/>
  <sheetViews>
    <sheetView topLeftCell="A28" zoomScaleNormal="100" workbookViewId="0">
      <selection activeCell="B41" sqref="B41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April 2024</v>
      </c>
      <c r="C8" s="84"/>
      <c r="D8" s="85"/>
      <c r="G8" s="83" t="str">
        <f ca="1">MID(CELL("dateiname",F1),FIND("]",CELL("dateiname",F1))+1,255)</f>
        <v>April 2024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7.43</v>
      </c>
      <c r="D10" s="12">
        <f>C10*1.2</f>
        <v>8.9159999999999986</v>
      </c>
      <c r="E10" s="13"/>
      <c r="F10" s="13"/>
      <c r="G10" s="15" t="s">
        <v>31</v>
      </c>
      <c r="H10" s="41">
        <f>ROUND((($H$30-$H$31)+4.75)/10,2)</f>
        <v>3.19</v>
      </c>
      <c r="I10" s="12">
        <f>H10*1.2</f>
        <v>3.8279999999999998</v>
      </c>
    </row>
    <row r="11" spans="2:9" x14ac:dyDescent="0.25">
      <c r="B11" s="16" t="s">
        <v>24</v>
      </c>
      <c r="C11" s="41">
        <f>ROUND(((($C$30-$C$31)*1.1)+9.75)/10,2)</f>
        <v>7.43</v>
      </c>
      <c r="D11" s="12">
        <f t="shared" ref="D11:D13" si="0">C11*1.2</f>
        <v>8.9159999999999986</v>
      </c>
      <c r="E11" s="13"/>
      <c r="F11" s="13"/>
      <c r="G11" s="15" t="s">
        <v>30</v>
      </c>
      <c r="H11" s="41">
        <f>ROUND((($H$30-$H$31)+4.75)/10,2)</f>
        <v>3.19</v>
      </c>
      <c r="I11" s="12">
        <f t="shared" ref="I11:I13" si="1">H11*1.2</f>
        <v>3.8279999999999998</v>
      </c>
    </row>
    <row r="12" spans="2:9" x14ac:dyDescent="0.25">
      <c r="B12" s="15" t="s">
        <v>25</v>
      </c>
      <c r="C12" s="41">
        <f>ROUND(((($C$30-$C$31)*1.1)+14.75)/10,2)</f>
        <v>7.93</v>
      </c>
      <c r="D12" s="12">
        <f t="shared" si="0"/>
        <v>9.516</v>
      </c>
      <c r="E12" s="13"/>
      <c r="F12" s="13"/>
      <c r="G12" s="15" t="s">
        <v>29</v>
      </c>
      <c r="H12" s="41">
        <f>ROUND((($H$30-$H$31)+9.75)/10,2)</f>
        <v>3.69</v>
      </c>
      <c r="I12" s="12">
        <f t="shared" si="1"/>
        <v>4.4279999999999999</v>
      </c>
    </row>
    <row r="13" spans="2:9" x14ac:dyDescent="0.25">
      <c r="B13" s="15" t="s">
        <v>26</v>
      </c>
      <c r="C13" s="41">
        <f>ROUND(((($C$30-$C$31)*1.1)+14.75)/10,2)</f>
        <v>7.93</v>
      </c>
      <c r="D13" s="12">
        <f t="shared" si="0"/>
        <v>9.516</v>
      </c>
      <c r="E13" s="13"/>
      <c r="F13" s="13"/>
      <c r="G13" s="15" t="s">
        <v>32</v>
      </c>
      <c r="H13" s="41">
        <f>ROUND((($H$30-$H$31)+9.75)/10,2)</f>
        <v>3.69</v>
      </c>
      <c r="I13" s="12">
        <f t="shared" si="1"/>
        <v>4.4279999999999999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April 2024</v>
      </c>
      <c r="D26" s="102"/>
      <c r="G26" s="18" t="s">
        <v>0</v>
      </c>
      <c r="H26" s="103" t="str">
        <f ca="1">G8</f>
        <v>April 2024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AVERAGE(D41:D61)</f>
        <v>58.697142857142865</v>
      </c>
      <c r="D30" s="10" t="s">
        <v>5</v>
      </c>
      <c r="G30" s="9" t="s">
        <v>8</v>
      </c>
      <c r="H30" s="11">
        <f>I34</f>
        <v>27.114476190476196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April 2024</v>
      </c>
      <c r="H34" s="109"/>
      <c r="I34" s="37">
        <f>AVERAGE(I41:I63)</f>
        <v>27.114476190476196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April 2024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79</v>
      </c>
      <c r="C41" s="26">
        <v>45343</v>
      </c>
      <c r="D41" s="27">
        <v>55.63</v>
      </c>
      <c r="G41" s="25"/>
      <c r="H41" s="29">
        <v>45343</v>
      </c>
      <c r="I41" s="27">
        <v>25.449000000000002</v>
      </c>
    </row>
    <row r="42" spans="2:9" x14ac:dyDescent="0.25">
      <c r="B42" s="28" t="s">
        <v>79</v>
      </c>
      <c r="C42" s="29">
        <v>45344</v>
      </c>
      <c r="D42" s="30">
        <v>53.73</v>
      </c>
      <c r="G42" s="25"/>
      <c r="H42" s="29">
        <v>45344</v>
      </c>
      <c r="I42" s="27">
        <v>24.7</v>
      </c>
    </row>
    <row r="43" spans="2:9" x14ac:dyDescent="0.25">
      <c r="B43" s="28" t="s">
        <v>79</v>
      </c>
      <c r="C43" s="29">
        <v>45345</v>
      </c>
      <c r="D43" s="30">
        <v>53.49</v>
      </c>
      <c r="G43" s="25"/>
      <c r="H43" s="29">
        <v>45345</v>
      </c>
      <c r="I43" s="27">
        <v>24.541</v>
      </c>
    </row>
    <row r="44" spans="2:9" x14ac:dyDescent="0.25">
      <c r="B44" s="28" t="s">
        <v>79</v>
      </c>
      <c r="C44" s="29">
        <v>45348</v>
      </c>
      <c r="D44" s="30">
        <v>56.11</v>
      </c>
      <c r="G44" s="25"/>
      <c r="H44" s="29">
        <v>45348</v>
      </c>
      <c r="I44" s="27">
        <v>25.534000000000002</v>
      </c>
    </row>
    <row r="45" spans="2:9" x14ac:dyDescent="0.25">
      <c r="B45" s="28" t="s">
        <v>79</v>
      </c>
      <c r="C45" s="29">
        <v>45349</v>
      </c>
      <c r="D45" s="30">
        <v>57.09</v>
      </c>
      <c r="G45" s="25"/>
      <c r="H45" s="29">
        <v>45349</v>
      </c>
      <c r="I45" s="27">
        <v>25.861000000000001</v>
      </c>
    </row>
    <row r="46" spans="2:9" x14ac:dyDescent="0.25">
      <c r="B46" s="28" t="s">
        <v>79</v>
      </c>
      <c r="C46" s="29">
        <v>45350</v>
      </c>
      <c r="D46" s="30">
        <v>60.17</v>
      </c>
      <c r="G46" s="25"/>
      <c r="H46" s="29">
        <v>45350</v>
      </c>
      <c r="I46" s="27">
        <v>27.055</v>
      </c>
    </row>
    <row r="47" spans="2:9" x14ac:dyDescent="0.25">
      <c r="B47" s="28" t="s">
        <v>79</v>
      </c>
      <c r="C47" s="29">
        <v>45351</v>
      </c>
      <c r="D47" s="30">
        <v>57.71</v>
      </c>
      <c r="G47" s="25"/>
      <c r="H47" s="29">
        <v>45351</v>
      </c>
      <c r="I47" s="27">
        <v>26.439</v>
      </c>
    </row>
    <row r="48" spans="2:9" x14ac:dyDescent="0.25">
      <c r="B48" s="28" t="s">
        <v>79</v>
      </c>
      <c r="C48" s="29">
        <v>45352</v>
      </c>
      <c r="D48" s="30">
        <v>59.56</v>
      </c>
      <c r="G48" s="25"/>
      <c r="H48" s="29">
        <v>45352</v>
      </c>
      <c r="I48" s="27">
        <v>27.178000000000001</v>
      </c>
    </row>
    <row r="49" spans="2:11" x14ac:dyDescent="0.25">
      <c r="B49" s="28" t="s">
        <v>79</v>
      </c>
      <c r="C49" s="29">
        <v>45355</v>
      </c>
      <c r="D49" s="30">
        <v>61.18</v>
      </c>
      <c r="G49" s="25"/>
      <c r="H49" s="29">
        <v>45355</v>
      </c>
      <c r="I49" s="27">
        <v>28.216000000000001</v>
      </c>
    </row>
    <row r="50" spans="2:11" x14ac:dyDescent="0.25">
      <c r="B50" s="28" t="s">
        <v>79</v>
      </c>
      <c r="C50" s="29">
        <v>45356</v>
      </c>
      <c r="D50" s="30">
        <v>65.040000000000006</v>
      </c>
      <c r="G50" s="25"/>
      <c r="H50" s="29">
        <v>45356</v>
      </c>
      <c r="I50" s="27">
        <v>28.702999999999999</v>
      </c>
    </row>
    <row r="51" spans="2:11" x14ac:dyDescent="0.25">
      <c r="B51" s="28" t="s">
        <v>79</v>
      </c>
      <c r="C51" s="29">
        <v>45357</v>
      </c>
      <c r="D51" s="30">
        <v>63.52</v>
      </c>
      <c r="G51" s="25"/>
      <c r="H51" s="29">
        <v>45357</v>
      </c>
      <c r="I51" s="27">
        <v>27.716000000000001</v>
      </c>
    </row>
    <row r="52" spans="2:11" x14ac:dyDescent="0.25">
      <c r="B52" s="28" t="s">
        <v>79</v>
      </c>
      <c r="C52" s="29">
        <v>45358</v>
      </c>
      <c r="D52" s="30">
        <v>61.32</v>
      </c>
      <c r="G52" s="25"/>
      <c r="H52" s="29">
        <v>45358</v>
      </c>
      <c r="I52" s="27">
        <v>27.123999999999999</v>
      </c>
    </row>
    <row r="53" spans="2:11" x14ac:dyDescent="0.25">
      <c r="B53" s="28" t="s">
        <v>79</v>
      </c>
      <c r="C53" s="29">
        <v>45359</v>
      </c>
      <c r="D53" s="30">
        <v>60.62</v>
      </c>
      <c r="G53" s="25"/>
      <c r="H53" s="29">
        <v>45359</v>
      </c>
      <c r="I53" s="27">
        <v>27.453000000000003</v>
      </c>
    </row>
    <row r="54" spans="2:11" x14ac:dyDescent="0.25">
      <c r="B54" s="28" t="s">
        <v>79</v>
      </c>
      <c r="C54" s="29">
        <v>45362</v>
      </c>
      <c r="D54" s="30">
        <v>56.16</v>
      </c>
      <c r="G54" s="25"/>
      <c r="H54" s="29">
        <v>45362</v>
      </c>
      <c r="I54" s="27">
        <v>26.297999999999998</v>
      </c>
    </row>
    <row r="55" spans="2:11" x14ac:dyDescent="0.25">
      <c r="B55" s="28" t="s">
        <v>79</v>
      </c>
      <c r="C55" s="29">
        <v>45363</v>
      </c>
      <c r="D55" s="30">
        <v>56.26</v>
      </c>
      <c r="G55" s="25"/>
      <c r="H55" s="29">
        <v>45363</v>
      </c>
      <c r="I55" s="27">
        <v>26.180000000000003</v>
      </c>
    </row>
    <row r="56" spans="2:11" x14ac:dyDescent="0.25">
      <c r="B56" s="28" t="s">
        <v>79</v>
      </c>
      <c r="C56" s="29">
        <v>45364</v>
      </c>
      <c r="D56" s="30">
        <v>55.83</v>
      </c>
      <c r="G56" s="25"/>
      <c r="H56" s="29">
        <v>45364</v>
      </c>
      <c r="I56" s="27">
        <v>26.238</v>
      </c>
    </row>
    <row r="57" spans="2:11" x14ac:dyDescent="0.25">
      <c r="B57" s="28" t="s">
        <v>79</v>
      </c>
      <c r="C57" s="29">
        <v>45365</v>
      </c>
      <c r="D57" s="30">
        <v>58.12</v>
      </c>
      <c r="G57" s="25"/>
      <c r="H57" s="29">
        <v>45365</v>
      </c>
      <c r="I57" s="27">
        <v>27.457000000000001</v>
      </c>
    </row>
    <row r="58" spans="2:11" x14ac:dyDescent="0.25">
      <c r="B58" s="28" t="s">
        <v>79</v>
      </c>
      <c r="C58" s="29">
        <v>45366</v>
      </c>
      <c r="D58" s="30">
        <v>58.76</v>
      </c>
      <c r="G58" s="25"/>
      <c r="H58" s="29">
        <v>45366</v>
      </c>
      <c r="I58" s="27">
        <v>28.216000000000001</v>
      </c>
    </row>
    <row r="59" spans="2:11" x14ac:dyDescent="0.25">
      <c r="B59" s="28" t="s">
        <v>79</v>
      </c>
      <c r="C59" s="29">
        <v>45369</v>
      </c>
      <c r="D59" s="30">
        <v>62.01</v>
      </c>
      <c r="G59" s="25"/>
      <c r="H59" s="29">
        <v>45369</v>
      </c>
      <c r="I59" s="27">
        <v>30.081</v>
      </c>
    </row>
    <row r="60" spans="2:11" x14ac:dyDescent="0.25">
      <c r="B60" s="28" t="s">
        <v>79</v>
      </c>
      <c r="C60" s="29">
        <v>45370</v>
      </c>
      <c r="D60" s="30">
        <v>60.89</v>
      </c>
      <c r="G60" s="25"/>
      <c r="H60" s="29">
        <v>45370</v>
      </c>
      <c r="I60" s="27">
        <v>30.099</v>
      </c>
    </row>
    <row r="61" spans="2:11" x14ac:dyDescent="0.25">
      <c r="B61" s="28" t="s">
        <v>79</v>
      </c>
      <c r="C61" s="29">
        <v>45371</v>
      </c>
      <c r="D61" s="30">
        <v>59.44</v>
      </c>
      <c r="G61" s="25"/>
      <c r="H61" s="29">
        <v>45371</v>
      </c>
      <c r="I61" s="27">
        <v>28.866</v>
      </c>
    </row>
    <row r="62" spans="2:11" x14ac:dyDescent="0.25">
      <c r="B62" s="28"/>
      <c r="C62" s="29"/>
      <c r="D62" s="30"/>
      <c r="G62" s="25"/>
      <c r="H62" s="29"/>
      <c r="I62" s="27"/>
    </row>
    <row r="63" spans="2:11" x14ac:dyDescent="0.25">
      <c r="B63" s="28"/>
      <c r="C63" s="29"/>
      <c r="D63" s="30"/>
      <c r="H63" s="29"/>
      <c r="I63" s="27"/>
    </row>
    <row r="64" spans="2:11" x14ac:dyDescent="0.25">
      <c r="G64" s="1" t="s">
        <v>76</v>
      </c>
      <c r="H64" s="1" t="s">
        <v>76</v>
      </c>
      <c r="I64" s="1" t="s">
        <v>76</v>
      </c>
      <c r="J64" s="1" t="s">
        <v>76</v>
      </c>
      <c r="K64" s="1" t="s">
        <v>76</v>
      </c>
    </row>
    <row r="65" spans="7:11" x14ac:dyDescent="0.25">
      <c r="G65" s="1" t="s">
        <v>76</v>
      </c>
      <c r="H65" s="1" t="s">
        <v>76</v>
      </c>
      <c r="I65" s="1" t="s">
        <v>76</v>
      </c>
      <c r="J65" s="1" t="s">
        <v>76</v>
      </c>
      <c r="K65" s="1" t="s">
        <v>76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0900-000000000000}"/>
    <hyperlink ref="B21" r:id="rId2" xr:uid="{00000000-0004-0000-0900-000001000000}"/>
    <hyperlink ref="G21" r:id="rId3" xr:uid="{00000000-0004-0000-0900-000002000000}"/>
    <hyperlink ref="H28:I28" r:id="rId4" display="CEGH" xr:uid="{00000000-0004-0000-09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39FD2-2C7D-40E1-BB3B-6A029F180073}">
  <dimension ref="A1:J61"/>
  <sheetViews>
    <sheetView topLeftCell="A21" zoomScaleNormal="100" workbookViewId="0">
      <selection activeCell="L30" sqref="L30"/>
    </sheetView>
  </sheetViews>
  <sheetFormatPr baseColWidth="10" defaultColWidth="11.42578125" defaultRowHeight="15" x14ac:dyDescent="0.25"/>
  <cols>
    <col min="1" max="1" width="5.7109375" style="46" customWidth="1"/>
    <col min="2" max="2" width="24.42578125" style="46" customWidth="1"/>
    <col min="3" max="4" width="16.5703125" style="46" customWidth="1"/>
    <col min="5" max="6" width="5.7109375" style="46" customWidth="1"/>
    <col min="7" max="7" width="24.42578125" style="46" customWidth="1"/>
    <col min="8" max="9" width="16.5703125" style="46" customWidth="1"/>
    <col min="10" max="10" width="5.7109375" style="1" customWidth="1"/>
    <col min="11" max="16384" width="11.42578125" style="1"/>
  </cols>
  <sheetData>
    <row r="1" spans="2:9" x14ac:dyDescent="0.25">
      <c r="B1" s="56"/>
      <c r="C1" s="56"/>
      <c r="D1" s="56"/>
      <c r="E1" s="56"/>
      <c r="F1" s="56"/>
      <c r="G1" s="56"/>
      <c r="H1" s="56"/>
      <c r="I1" s="56"/>
    </row>
    <row r="2" spans="2:9" x14ac:dyDescent="0.25">
      <c r="B2" s="56"/>
      <c r="C2" s="56"/>
      <c r="D2" s="56"/>
      <c r="E2" s="56"/>
      <c r="F2" s="56"/>
      <c r="G2" s="56"/>
      <c r="H2" s="56"/>
      <c r="I2" s="56"/>
    </row>
    <row r="3" spans="2:9" x14ac:dyDescent="0.25">
      <c r="B3" s="56"/>
      <c r="C3" s="56"/>
      <c r="D3" s="56"/>
      <c r="E3" s="56"/>
      <c r="F3" s="56"/>
      <c r="G3" s="56"/>
      <c r="H3" s="56"/>
      <c r="I3" s="56"/>
    </row>
    <row r="4" spans="2:9" x14ac:dyDescent="0.25">
      <c r="B4" s="56"/>
      <c r="C4" s="56"/>
      <c r="D4" s="56"/>
      <c r="E4" s="56"/>
      <c r="F4" s="56"/>
      <c r="G4" s="56"/>
      <c r="H4" s="56"/>
      <c r="I4" s="56"/>
    </row>
    <row r="5" spans="2:9" x14ac:dyDescent="0.25">
      <c r="B5" s="56"/>
      <c r="C5" s="56"/>
      <c r="D5" s="56"/>
      <c r="E5" s="56"/>
      <c r="F5" s="56"/>
      <c r="G5" s="56"/>
      <c r="H5" s="56"/>
      <c r="I5" s="56"/>
    </row>
    <row r="6" spans="2:9" ht="15.75" thickBot="1" x14ac:dyDescent="0.3">
      <c r="B6" s="56"/>
      <c r="C6" s="56"/>
      <c r="D6" s="56"/>
      <c r="E6" s="56"/>
      <c r="F6" s="56"/>
      <c r="G6" s="56"/>
      <c r="H6" s="56"/>
      <c r="I6" s="56"/>
    </row>
    <row r="7" spans="2:9" x14ac:dyDescent="0.25">
      <c r="B7" s="80" t="s">
        <v>119</v>
      </c>
      <c r="C7" s="81"/>
      <c r="D7" s="82"/>
      <c r="E7" s="1"/>
      <c r="F7" s="1"/>
      <c r="G7" s="80" t="s">
        <v>120</v>
      </c>
      <c r="H7" s="81"/>
      <c r="I7" s="82"/>
    </row>
    <row r="8" spans="2:9" ht="15.75" thickBot="1" x14ac:dyDescent="0.3">
      <c r="B8" s="83" t="str">
        <f ca="1">MID(CELL("dateiname",A1),FIND("]",CELL("dateiname",A1))+1,255)</f>
        <v>Juni 2026</v>
      </c>
      <c r="C8" s="84"/>
      <c r="D8" s="85"/>
      <c r="E8" s="1"/>
      <c r="F8" s="1"/>
      <c r="G8" s="83" t="str">
        <f ca="1">MID(CELL("dateiname",F1),FIND("]",CELL("dateiname",F1))+1,255)</f>
        <v>Juni 2026</v>
      </c>
      <c r="H8" s="84"/>
      <c r="I8" s="85"/>
    </row>
    <row r="9" spans="2:9" x14ac:dyDescent="0.25">
      <c r="B9" s="20" t="s">
        <v>118</v>
      </c>
      <c r="C9" s="21" t="s">
        <v>117</v>
      </c>
      <c r="D9" s="21" t="s">
        <v>116</v>
      </c>
      <c r="E9" s="1"/>
      <c r="F9" s="1"/>
      <c r="G9" s="14" t="s">
        <v>118</v>
      </c>
      <c r="H9" s="8" t="s">
        <v>117</v>
      </c>
      <c r="I9" s="8" t="s">
        <v>116</v>
      </c>
    </row>
    <row r="10" spans="2:9" x14ac:dyDescent="0.25">
      <c r="B10" s="15" t="s">
        <v>22</v>
      </c>
      <c r="C10" s="41">
        <f>ROUND(((($C$30-$C$31)*1.1)+9.75)/10,2)</f>
        <v>10.94</v>
      </c>
      <c r="D10" s="12">
        <f>C10*1.2</f>
        <v>13.127999999999998</v>
      </c>
      <c r="E10" s="13"/>
      <c r="F10" s="13"/>
      <c r="G10" s="15" t="s">
        <v>31</v>
      </c>
      <c r="H10" s="41">
        <f>ROUND((($H$30-$H$31)+4.75)/10,2)</f>
        <v>5.27</v>
      </c>
      <c r="I10" s="12">
        <f>H10*1.2</f>
        <v>6.323999999999999</v>
      </c>
    </row>
    <row r="11" spans="2:9" x14ac:dyDescent="0.25">
      <c r="B11" s="16" t="s">
        <v>24</v>
      </c>
      <c r="C11" s="41">
        <f>ROUND(((($C$30-$C$31)*1.1)+9.75)/10,2)</f>
        <v>10.94</v>
      </c>
      <c r="D11" s="12">
        <f t="shared" ref="D11:D13" si="0">C11*1.2</f>
        <v>13.127999999999998</v>
      </c>
      <c r="E11" s="13"/>
      <c r="F11" s="13"/>
      <c r="G11" s="15" t="s">
        <v>30</v>
      </c>
      <c r="H11" s="41">
        <f>ROUND((($H$30-$H$31)+4.75)/10,2)</f>
        <v>5.27</v>
      </c>
      <c r="I11" s="12">
        <f t="shared" ref="I11:I13" si="1">H11*1.2</f>
        <v>6.323999999999999</v>
      </c>
    </row>
    <row r="12" spans="2:9" x14ac:dyDescent="0.25">
      <c r="B12" s="15" t="s">
        <v>25</v>
      </c>
      <c r="C12" s="41">
        <f>ROUND(((($C$30-$C$31)*1.1)+14.75)/10,2)</f>
        <v>11.44</v>
      </c>
      <c r="D12" s="12">
        <f t="shared" si="0"/>
        <v>13.728</v>
      </c>
      <c r="E12" s="13"/>
      <c r="F12" s="13"/>
      <c r="G12" s="15" t="s">
        <v>29</v>
      </c>
      <c r="H12" s="41">
        <f>ROUND((($H$30-$H$31)+9.75)/10,2)</f>
        <v>5.77</v>
      </c>
      <c r="I12" s="12">
        <f t="shared" si="1"/>
        <v>6.9239999999999995</v>
      </c>
    </row>
    <row r="13" spans="2:9" x14ac:dyDescent="0.25">
      <c r="B13" s="15" t="s">
        <v>26</v>
      </c>
      <c r="C13" s="41">
        <f>ROUND(((($C$30-$C$31)*1.1)+14.75)/10,2)</f>
        <v>11.44</v>
      </c>
      <c r="D13" s="12">
        <f t="shared" si="0"/>
        <v>13.728</v>
      </c>
      <c r="E13" s="13"/>
      <c r="F13" s="13"/>
      <c r="G13" s="15" t="s">
        <v>32</v>
      </c>
      <c r="H13" s="41">
        <f>ROUND((($H$30-$H$31)+9.75)/10,2)</f>
        <v>5.77</v>
      </c>
      <c r="I13" s="12">
        <f t="shared" si="1"/>
        <v>6.9239999999999995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>
      <c r="B15" s="1"/>
      <c r="C15" s="1"/>
      <c r="D15" s="1"/>
      <c r="E15" s="1"/>
      <c r="F15" s="1"/>
      <c r="G15" s="1"/>
      <c r="H15" s="1"/>
      <c r="I15" s="1"/>
    </row>
    <row r="16" spans="2:9" ht="15.75" thickBot="1" x14ac:dyDescent="0.3">
      <c r="B16" s="77" t="s">
        <v>103</v>
      </c>
      <c r="C16" s="78"/>
      <c r="D16" s="79"/>
      <c r="E16" s="1"/>
      <c r="F16" s="1"/>
      <c r="G16" s="77" t="s">
        <v>104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E17" s="1"/>
      <c r="F17" s="1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E18" s="1"/>
      <c r="F18" s="1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E19" s="1"/>
      <c r="F19" s="1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E20" s="1"/>
      <c r="F20" s="1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E21" s="1"/>
      <c r="F21" s="1"/>
      <c r="G21" s="36" t="s">
        <v>89</v>
      </c>
      <c r="H21" s="38"/>
      <c r="I21" s="31" t="s">
        <v>18</v>
      </c>
    </row>
    <row r="22" spans="2:10" ht="15.75" thickBot="1" x14ac:dyDescent="0.3">
      <c r="B22" s="1"/>
      <c r="C22" s="1"/>
      <c r="D22" s="1"/>
      <c r="E22" s="1"/>
      <c r="F22" s="1"/>
      <c r="G22" s="1"/>
      <c r="H22" s="1"/>
      <c r="I22" s="1"/>
    </row>
    <row r="23" spans="2:10" ht="15.75" thickBot="1" x14ac:dyDescent="0.3">
      <c r="B23" s="77" t="s">
        <v>100</v>
      </c>
      <c r="C23" s="78"/>
      <c r="D23" s="79"/>
      <c r="E23" s="1"/>
      <c r="F23" s="1"/>
      <c r="G23" s="77" t="s">
        <v>105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E24" s="1"/>
      <c r="F24" s="1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E25" s="1"/>
      <c r="F25" s="1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Juni 2026</v>
      </c>
      <c r="D26" s="102"/>
      <c r="E26" s="1"/>
      <c r="F26" s="1"/>
      <c r="G26" s="18" t="s">
        <v>0</v>
      </c>
      <c r="H26" s="103" t="str">
        <f ca="1">G8</f>
        <v>Juni 2026</v>
      </c>
      <c r="I26" s="104"/>
    </row>
    <row r="27" spans="2:10" x14ac:dyDescent="0.25">
      <c r="B27" s="19" t="s">
        <v>1</v>
      </c>
      <c r="C27" s="105" t="s">
        <v>20</v>
      </c>
      <c r="D27" s="105"/>
      <c r="E27" s="1"/>
      <c r="F27" s="1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E28" s="1"/>
      <c r="F28" s="1"/>
      <c r="G28" s="19" t="s">
        <v>14</v>
      </c>
      <c r="H28" s="97" t="s">
        <v>10</v>
      </c>
      <c r="I28" s="98"/>
    </row>
    <row r="29" spans="2:10" ht="15.75" thickBot="1" x14ac:dyDescent="0.3">
      <c r="B29" s="62"/>
      <c r="C29" s="63"/>
      <c r="D29" s="63"/>
      <c r="E29" s="56"/>
      <c r="F29" s="56"/>
      <c r="G29" s="62"/>
      <c r="H29" s="63"/>
      <c r="I29" s="63"/>
    </row>
    <row r="30" spans="2:10" ht="15.75" thickBot="1" x14ac:dyDescent="0.3">
      <c r="B30" s="50" t="s">
        <v>8</v>
      </c>
      <c r="C30" s="51">
        <f>AVERAGE(D41:D61)</f>
        <v>90.634285714285696</v>
      </c>
      <c r="D30" s="52" t="s">
        <v>5</v>
      </c>
      <c r="E30" s="56"/>
      <c r="F30" s="56"/>
      <c r="G30" s="50" t="s">
        <v>8</v>
      </c>
      <c r="H30" s="51">
        <f>I34</f>
        <v>47.922571428571437</v>
      </c>
      <c r="I30" s="52" t="s">
        <v>5</v>
      </c>
    </row>
    <row r="31" spans="2:10" ht="15.75" thickBot="1" x14ac:dyDescent="0.3">
      <c r="B31" s="53" t="s">
        <v>19</v>
      </c>
      <c r="C31" s="54"/>
      <c r="D31" s="55" t="s">
        <v>5</v>
      </c>
      <c r="E31" s="56"/>
      <c r="F31" s="56"/>
      <c r="G31" s="53" t="s">
        <v>19</v>
      </c>
      <c r="H31" s="54"/>
      <c r="I31" s="55" t="s">
        <v>5</v>
      </c>
    </row>
    <row r="32" spans="2:10" x14ac:dyDescent="0.25">
      <c r="B32" s="62"/>
      <c r="C32" s="64"/>
      <c r="D32" s="62"/>
      <c r="E32" s="56"/>
      <c r="F32" s="56"/>
      <c r="G32" s="56"/>
      <c r="H32" s="56"/>
      <c r="I32" s="56"/>
    </row>
    <row r="33" spans="2:9" x14ac:dyDescent="0.25">
      <c r="B33" s="56"/>
      <c r="C33" s="56"/>
      <c r="D33" s="56"/>
      <c r="E33" s="56"/>
      <c r="F33" s="56"/>
      <c r="G33" s="65" t="s">
        <v>2</v>
      </c>
      <c r="H33" s="66" t="s">
        <v>3</v>
      </c>
      <c r="I33" s="67" t="s">
        <v>4</v>
      </c>
    </row>
    <row r="34" spans="2:9" x14ac:dyDescent="0.25">
      <c r="B34" s="56"/>
      <c r="C34" s="56"/>
      <c r="D34" s="56"/>
      <c r="E34" s="56"/>
      <c r="F34" s="56"/>
      <c r="G34" s="99" t="str">
        <f ca="1">"1st Front Month - "&amp;G8</f>
        <v>1st Front Month - Juni 2026</v>
      </c>
      <c r="H34" s="100"/>
      <c r="I34" s="68">
        <f>AVERAGE(I41:I61)</f>
        <v>47.922571428571437</v>
      </c>
    </row>
    <row r="35" spans="2:9" x14ac:dyDescent="0.25">
      <c r="B35" s="56"/>
      <c r="C35" s="56"/>
      <c r="D35" s="56"/>
      <c r="E35" s="56"/>
      <c r="F35" s="56"/>
      <c r="G35" s="56"/>
      <c r="H35" s="56"/>
      <c r="I35" s="56"/>
    </row>
    <row r="36" spans="2:9" x14ac:dyDescent="0.25">
      <c r="B36" s="56"/>
      <c r="C36" s="56"/>
      <c r="D36" s="56"/>
      <c r="E36" s="56"/>
      <c r="F36" s="56"/>
      <c r="G36" s="56"/>
      <c r="H36" s="56"/>
      <c r="I36" s="56"/>
    </row>
    <row r="37" spans="2:9" x14ac:dyDescent="0.25">
      <c r="B37" s="56"/>
      <c r="C37" s="56"/>
      <c r="D37" s="56"/>
      <c r="E37" s="56"/>
      <c r="F37" s="56"/>
      <c r="G37" s="101" t="str">
        <f ca="1">"**Einmalrabatt gültig ausschliesslich für den Monat "&amp;MID(CELL("dateiname",A4),FIND("]",CELL("dateiname",A4))+1,255)</f>
        <v>**Einmalrabatt gültig ausschliesslich für den Monat Juni 2026</v>
      </c>
      <c r="H37" s="101"/>
      <c r="I37" s="101"/>
    </row>
    <row r="38" spans="2:9" x14ac:dyDescent="0.25">
      <c r="B38" s="56"/>
      <c r="C38" s="56"/>
      <c r="D38" s="56"/>
      <c r="E38" s="56"/>
      <c r="F38" s="56"/>
      <c r="G38" s="56"/>
      <c r="H38" s="56"/>
      <c r="I38" s="56"/>
    </row>
    <row r="39" spans="2:9" x14ac:dyDescent="0.25">
      <c r="B39" s="56"/>
      <c r="C39" s="56"/>
      <c r="D39" s="56"/>
      <c r="E39" s="56"/>
      <c r="F39" s="56"/>
      <c r="G39" s="56"/>
      <c r="H39" s="56"/>
      <c r="I39" s="56"/>
    </row>
    <row r="40" spans="2:9" x14ac:dyDescent="0.25">
      <c r="B40" s="57" t="s">
        <v>39</v>
      </c>
      <c r="C40" s="58" t="s">
        <v>3</v>
      </c>
      <c r="D40" s="59" t="s">
        <v>38</v>
      </c>
      <c r="E40" s="56"/>
      <c r="F40" s="56"/>
      <c r="G40" s="57" t="s">
        <v>40</v>
      </c>
      <c r="H40" s="69" t="s">
        <v>3</v>
      </c>
      <c r="I40" s="59" t="s">
        <v>38</v>
      </c>
    </row>
    <row r="41" spans="2:9" x14ac:dyDescent="0.25">
      <c r="B41" s="29" t="s">
        <v>115</v>
      </c>
      <c r="C41" s="29">
        <v>46133</v>
      </c>
      <c r="D41" s="27">
        <v>86.97</v>
      </c>
      <c r="E41" s="56"/>
      <c r="F41" s="56"/>
      <c r="G41" s="29" t="s">
        <v>114</v>
      </c>
      <c r="H41" s="29">
        <v>46133</v>
      </c>
      <c r="I41" s="27">
        <v>43.975000000000001</v>
      </c>
    </row>
    <row r="42" spans="2:9" x14ac:dyDescent="0.25">
      <c r="B42" s="29" t="s">
        <v>115</v>
      </c>
      <c r="C42" s="29">
        <v>46134</v>
      </c>
      <c r="D42" s="30">
        <v>88.02</v>
      </c>
      <c r="E42" s="56"/>
      <c r="F42" s="56"/>
      <c r="G42" s="29" t="s">
        <v>114</v>
      </c>
      <c r="H42" s="29">
        <v>46134</v>
      </c>
      <c r="I42" s="27">
        <v>45.456000000000003</v>
      </c>
    </row>
    <row r="43" spans="2:9" x14ac:dyDescent="0.25">
      <c r="B43" s="29" t="s">
        <v>115</v>
      </c>
      <c r="C43" s="29">
        <v>46135</v>
      </c>
      <c r="D43" s="30">
        <v>89.04</v>
      </c>
      <c r="G43" s="29" t="s">
        <v>114</v>
      </c>
      <c r="H43" s="29">
        <v>46135</v>
      </c>
      <c r="I43" s="27">
        <v>46.271000000000001</v>
      </c>
    </row>
    <row r="44" spans="2:9" x14ac:dyDescent="0.25">
      <c r="B44" s="29" t="s">
        <v>115</v>
      </c>
      <c r="C44" s="29">
        <v>46136</v>
      </c>
      <c r="D44" s="30">
        <v>90.14</v>
      </c>
      <c r="G44" s="29" t="s">
        <v>114</v>
      </c>
      <c r="H44" s="29">
        <v>46136</v>
      </c>
      <c r="I44" s="27">
        <v>46.588999999999999</v>
      </c>
    </row>
    <row r="45" spans="2:9" x14ac:dyDescent="0.25">
      <c r="B45" s="29" t="s">
        <v>115</v>
      </c>
      <c r="C45" s="29">
        <v>46139</v>
      </c>
      <c r="D45" s="30">
        <v>87.73</v>
      </c>
      <c r="G45" s="29" t="s">
        <v>114</v>
      </c>
      <c r="H45" s="29">
        <v>46139</v>
      </c>
      <c r="I45" s="27">
        <v>46.45900000000001</v>
      </c>
    </row>
    <row r="46" spans="2:9" x14ac:dyDescent="0.25">
      <c r="B46" s="29" t="s">
        <v>115</v>
      </c>
      <c r="C46" s="29">
        <v>46140</v>
      </c>
      <c r="D46" s="30">
        <v>86.9</v>
      </c>
      <c r="G46" s="29" t="s">
        <v>114</v>
      </c>
      <c r="H46" s="29">
        <v>46140</v>
      </c>
      <c r="I46" s="27">
        <v>45.371000000000002</v>
      </c>
    </row>
    <row r="47" spans="2:9" x14ac:dyDescent="0.25">
      <c r="B47" s="29" t="s">
        <v>115</v>
      </c>
      <c r="C47" s="29">
        <v>46141</v>
      </c>
      <c r="D47" s="30">
        <v>89.28</v>
      </c>
      <c r="G47" s="29" t="s">
        <v>114</v>
      </c>
      <c r="H47" s="29">
        <v>46141</v>
      </c>
      <c r="I47" s="27">
        <v>48.566000000000003</v>
      </c>
    </row>
    <row r="48" spans="2:9" x14ac:dyDescent="0.25">
      <c r="B48" s="29" t="s">
        <v>115</v>
      </c>
      <c r="C48" s="29">
        <v>46142</v>
      </c>
      <c r="D48" s="30">
        <v>88.75</v>
      </c>
      <c r="G48" s="29" t="s">
        <v>114</v>
      </c>
      <c r="H48" s="29">
        <v>46142</v>
      </c>
      <c r="I48" s="27">
        <v>47.854999999999997</v>
      </c>
    </row>
    <row r="49" spans="2:9" x14ac:dyDescent="0.25">
      <c r="B49" s="29" t="s">
        <v>115</v>
      </c>
      <c r="C49" s="29">
        <v>46146</v>
      </c>
      <c r="D49" s="30">
        <v>88.96</v>
      </c>
      <c r="G49" s="29" t="s">
        <v>114</v>
      </c>
      <c r="H49" s="29">
        <v>46146</v>
      </c>
      <c r="I49" s="27">
        <v>49.765999999999998</v>
      </c>
    </row>
    <row r="50" spans="2:9" x14ac:dyDescent="0.25">
      <c r="B50" s="29" t="s">
        <v>115</v>
      </c>
      <c r="C50" s="29">
        <v>46147</v>
      </c>
      <c r="D50" s="30">
        <v>89.92</v>
      </c>
      <c r="G50" s="29" t="s">
        <v>114</v>
      </c>
      <c r="H50" s="29">
        <v>46147</v>
      </c>
      <c r="I50" s="27">
        <v>48.596000000000004</v>
      </c>
    </row>
    <row r="51" spans="2:9" x14ac:dyDescent="0.25">
      <c r="B51" s="29" t="s">
        <v>115</v>
      </c>
      <c r="C51" s="29">
        <v>46148</v>
      </c>
      <c r="D51" s="30">
        <v>86.58</v>
      </c>
      <c r="G51" s="29" t="s">
        <v>114</v>
      </c>
      <c r="H51" s="29">
        <v>46148</v>
      </c>
      <c r="I51" s="27">
        <v>45.652999999999999</v>
      </c>
    </row>
    <row r="52" spans="2:9" x14ac:dyDescent="0.25">
      <c r="B52" s="29" t="s">
        <v>115</v>
      </c>
      <c r="C52" s="29">
        <v>46149</v>
      </c>
      <c r="D52" s="30">
        <v>86.75</v>
      </c>
      <c r="G52" s="29" t="s">
        <v>114</v>
      </c>
      <c r="H52" s="29">
        <v>46149</v>
      </c>
      <c r="I52" s="27">
        <v>45.212000000000003</v>
      </c>
    </row>
    <row r="53" spans="2:9" x14ac:dyDescent="0.25">
      <c r="B53" s="29" t="s">
        <v>115</v>
      </c>
      <c r="C53" s="29">
        <v>46150</v>
      </c>
      <c r="D53" s="30">
        <v>87.82</v>
      </c>
      <c r="G53" s="29" t="s">
        <v>114</v>
      </c>
      <c r="H53" s="29">
        <v>46150</v>
      </c>
      <c r="I53" s="27">
        <v>45.71</v>
      </c>
    </row>
    <row r="54" spans="2:9" x14ac:dyDescent="0.25">
      <c r="B54" s="29" t="s">
        <v>115</v>
      </c>
      <c r="C54" s="29">
        <v>46153</v>
      </c>
      <c r="D54" s="30">
        <v>92.13</v>
      </c>
      <c r="G54" s="29" t="s">
        <v>114</v>
      </c>
      <c r="H54" s="29">
        <v>46153</v>
      </c>
      <c r="I54" s="27">
        <v>47.817</v>
      </c>
    </row>
    <row r="55" spans="2:9" x14ac:dyDescent="0.25">
      <c r="B55" s="29" t="s">
        <v>115</v>
      </c>
      <c r="C55" s="29">
        <v>46154</v>
      </c>
      <c r="D55" s="30">
        <v>92.48</v>
      </c>
      <c r="G55" s="29" t="s">
        <v>114</v>
      </c>
      <c r="H55" s="29">
        <v>46154</v>
      </c>
      <c r="I55" s="27">
        <v>48.21</v>
      </c>
    </row>
    <row r="56" spans="2:9" x14ac:dyDescent="0.25">
      <c r="B56" s="29" t="s">
        <v>115</v>
      </c>
      <c r="C56" s="29">
        <v>46155</v>
      </c>
      <c r="D56" s="30">
        <v>91.81</v>
      </c>
      <c r="G56" s="29" t="s">
        <v>114</v>
      </c>
      <c r="H56" s="29">
        <v>46155</v>
      </c>
      <c r="I56" s="27">
        <v>48.486000000000004</v>
      </c>
    </row>
    <row r="57" spans="2:9" x14ac:dyDescent="0.25">
      <c r="B57" s="29" t="s">
        <v>115</v>
      </c>
      <c r="C57" s="29">
        <v>46156</v>
      </c>
      <c r="D57" s="30">
        <v>93.01</v>
      </c>
      <c r="G57" s="29" t="s">
        <v>114</v>
      </c>
      <c r="H57" s="29">
        <v>46156</v>
      </c>
      <c r="I57" s="27">
        <v>49.148000000000003</v>
      </c>
    </row>
    <row r="58" spans="2:9" x14ac:dyDescent="0.25">
      <c r="B58" s="29" t="s">
        <v>115</v>
      </c>
      <c r="C58" s="29">
        <v>46157</v>
      </c>
      <c r="D58" s="30">
        <v>95.74</v>
      </c>
      <c r="G58" s="29" t="s">
        <v>114</v>
      </c>
      <c r="H58" s="29">
        <v>46157</v>
      </c>
      <c r="I58" s="27">
        <v>51.594999999999999</v>
      </c>
    </row>
    <row r="59" spans="2:9" x14ac:dyDescent="0.25">
      <c r="B59" s="29" t="s">
        <v>115</v>
      </c>
      <c r="C59" s="29">
        <v>46160</v>
      </c>
      <c r="D59" s="30">
        <v>96.78</v>
      </c>
      <c r="G59" s="29" t="s">
        <v>114</v>
      </c>
      <c r="H59" s="29">
        <v>46160</v>
      </c>
      <c r="I59" s="27">
        <v>51.584000000000003</v>
      </c>
    </row>
    <row r="60" spans="2:9" x14ac:dyDescent="0.25">
      <c r="B60" s="29" t="s">
        <v>115</v>
      </c>
      <c r="C60" s="29">
        <v>46161</v>
      </c>
      <c r="D60" s="27">
        <v>98.09</v>
      </c>
      <c r="G60" s="29" t="s">
        <v>114</v>
      </c>
      <c r="H60" s="29">
        <v>46161</v>
      </c>
      <c r="I60" s="27">
        <v>53.238</v>
      </c>
    </row>
    <row r="61" spans="2:9" x14ac:dyDescent="0.25">
      <c r="B61" s="29" t="s">
        <v>115</v>
      </c>
      <c r="C61" s="29">
        <v>46162</v>
      </c>
      <c r="D61" s="27">
        <v>96.42</v>
      </c>
      <c r="G61" s="29" t="s">
        <v>114</v>
      </c>
      <c r="H61" s="29">
        <v>46162</v>
      </c>
      <c r="I61" s="27">
        <v>50.817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phoneticPr fontId="19" type="noConversion"/>
  <hyperlinks>
    <hyperlink ref="C28:D28" r:id="rId1" display="EEX" xr:uid="{C2CBECAA-AF0C-429F-98D7-F12C46582170}"/>
    <hyperlink ref="B21" r:id="rId2" xr:uid="{41EAFF03-6BD2-472E-BB07-6AD6CDA293FF}"/>
    <hyperlink ref="G21" r:id="rId3" xr:uid="{17CB763F-9B13-4CB8-849E-E76823E98D43}"/>
    <hyperlink ref="H28:I28" r:id="rId4" display="CEGH" xr:uid="{FB9373D1-0568-441F-89EA-B35EF4711AA2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6:K71"/>
  <sheetViews>
    <sheetView topLeftCell="A31" zoomScaleNormal="100" workbookViewId="0">
      <selection activeCell="D35" sqref="D35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März 2024</v>
      </c>
      <c r="C8" s="84"/>
      <c r="D8" s="85"/>
      <c r="G8" s="83" t="str">
        <f ca="1">MID(CELL("dateiname",F1),FIND("]",CELL("dateiname",F1))+1,255)</f>
        <v>März 2024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8.36</v>
      </c>
      <c r="D10" s="12">
        <f>C10*1.2</f>
        <v>10.031999999999998</v>
      </c>
      <c r="E10" s="13"/>
      <c r="F10" s="13"/>
      <c r="G10" s="15" t="s">
        <v>31</v>
      </c>
      <c r="H10" s="41">
        <f>ROUND((($H$30-$H$31)+4.75)/10,2)</f>
        <v>3.29</v>
      </c>
      <c r="I10" s="12">
        <f>H10*1.2</f>
        <v>3.948</v>
      </c>
    </row>
    <row r="11" spans="2:9" x14ac:dyDescent="0.25">
      <c r="B11" s="16" t="s">
        <v>24</v>
      </c>
      <c r="C11" s="41">
        <f>ROUND(((($C$30-$C$31)*1.1)+9.75)/10,2)</f>
        <v>8.36</v>
      </c>
      <c r="D11" s="12">
        <f t="shared" ref="D11:D13" si="0">C11*1.2</f>
        <v>10.031999999999998</v>
      </c>
      <c r="E11" s="13"/>
      <c r="F11" s="13"/>
      <c r="G11" s="15" t="s">
        <v>30</v>
      </c>
      <c r="H11" s="41">
        <f>ROUND((($H$30-$H$31)+4.75)/10,2)</f>
        <v>3.29</v>
      </c>
      <c r="I11" s="12">
        <f t="shared" ref="I11:I13" si="1">H11*1.2</f>
        <v>3.948</v>
      </c>
    </row>
    <row r="12" spans="2:9" x14ac:dyDescent="0.25">
      <c r="B12" s="15" t="s">
        <v>25</v>
      </c>
      <c r="C12" s="41">
        <f>ROUND(((($C$30-$C$31)*1.1)+14.75)/10,2)</f>
        <v>8.86</v>
      </c>
      <c r="D12" s="12">
        <f t="shared" si="0"/>
        <v>10.632</v>
      </c>
      <c r="E12" s="13"/>
      <c r="F12" s="13"/>
      <c r="G12" s="15" t="s">
        <v>29</v>
      </c>
      <c r="H12" s="41">
        <f>ROUND((($H$30-$H$31)+9.75)/10,2)</f>
        <v>3.79</v>
      </c>
      <c r="I12" s="12">
        <f t="shared" si="1"/>
        <v>4.548</v>
      </c>
    </row>
    <row r="13" spans="2:9" x14ac:dyDescent="0.25">
      <c r="B13" s="15" t="s">
        <v>26</v>
      </c>
      <c r="C13" s="41">
        <f>ROUND(((($C$30-$C$31)*1.1)+14.75)/10,2)</f>
        <v>8.86</v>
      </c>
      <c r="D13" s="12">
        <f t="shared" si="0"/>
        <v>10.632</v>
      </c>
      <c r="E13" s="13"/>
      <c r="F13" s="13"/>
      <c r="G13" s="15" t="s">
        <v>32</v>
      </c>
      <c r="H13" s="41">
        <f>ROUND((($H$30-$H$31)+9.75)/10,2)</f>
        <v>3.79</v>
      </c>
      <c r="I13" s="12">
        <f t="shared" si="1"/>
        <v>4.548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März 2024</v>
      </c>
      <c r="D26" s="102"/>
      <c r="G26" s="18" t="s">
        <v>0</v>
      </c>
      <c r="H26" s="103" t="str">
        <f ca="1">G8</f>
        <v>März 2024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AVERAGE(D41:D62)</f>
        <v>67.154090909090897</v>
      </c>
      <c r="D30" s="10" t="s">
        <v>5</v>
      </c>
      <c r="G30" s="9" t="s">
        <v>8</v>
      </c>
      <c r="H30" s="11">
        <f>I34</f>
        <v>28.138363636363636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März 2024</v>
      </c>
      <c r="H34" s="109"/>
      <c r="I34" s="37">
        <f>AVERAGE(I41:I62)</f>
        <v>28.138363636363636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März 2024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78</v>
      </c>
      <c r="C41" s="26">
        <v>45313</v>
      </c>
      <c r="D41" s="27">
        <v>66.599999999999994</v>
      </c>
      <c r="G41" s="25"/>
      <c r="H41" s="29">
        <v>45313</v>
      </c>
      <c r="I41" s="27">
        <v>28.138000000000002</v>
      </c>
    </row>
    <row r="42" spans="2:9" x14ac:dyDescent="0.25">
      <c r="B42" s="28" t="s">
        <v>78</v>
      </c>
      <c r="C42" s="29">
        <v>45314</v>
      </c>
      <c r="D42" s="30">
        <v>66.69</v>
      </c>
      <c r="G42" s="25"/>
      <c r="H42" s="29">
        <v>45314</v>
      </c>
      <c r="I42" s="27">
        <v>28.071999999999999</v>
      </c>
    </row>
    <row r="43" spans="2:9" x14ac:dyDescent="0.25">
      <c r="B43" s="28" t="s">
        <v>78</v>
      </c>
      <c r="C43" s="29">
        <v>45315</v>
      </c>
      <c r="D43" s="30">
        <v>70.040000000000006</v>
      </c>
      <c r="G43" s="25"/>
      <c r="H43" s="29">
        <v>45315</v>
      </c>
      <c r="I43" s="27">
        <v>29.722999999999999</v>
      </c>
    </row>
    <row r="44" spans="2:9" x14ac:dyDescent="0.25">
      <c r="B44" s="28" t="s">
        <v>78</v>
      </c>
      <c r="C44" s="29">
        <v>45316</v>
      </c>
      <c r="D44" s="30">
        <v>66.97</v>
      </c>
      <c r="G44" s="25"/>
      <c r="H44" s="29">
        <v>45316</v>
      </c>
      <c r="I44" s="27">
        <v>28.556000000000001</v>
      </c>
    </row>
    <row r="45" spans="2:9" x14ac:dyDescent="0.25">
      <c r="B45" s="28" t="s">
        <v>78</v>
      </c>
      <c r="C45" s="29">
        <v>45317</v>
      </c>
      <c r="D45" s="30">
        <v>67.680000000000007</v>
      </c>
      <c r="G45" s="25"/>
      <c r="H45" s="29">
        <v>45317</v>
      </c>
      <c r="I45" s="27">
        <v>28.93</v>
      </c>
    </row>
    <row r="46" spans="2:9" x14ac:dyDescent="0.25">
      <c r="B46" s="28" t="s">
        <v>78</v>
      </c>
      <c r="C46" s="29">
        <v>45320</v>
      </c>
      <c r="D46" s="30">
        <v>67.55</v>
      </c>
      <c r="G46" s="25"/>
      <c r="H46" s="29">
        <v>45320</v>
      </c>
      <c r="I46" s="30">
        <v>29.149000000000001</v>
      </c>
    </row>
    <row r="47" spans="2:9" x14ac:dyDescent="0.25">
      <c r="B47" s="28" t="s">
        <v>78</v>
      </c>
      <c r="C47" s="29">
        <v>45321</v>
      </c>
      <c r="D47" s="30">
        <v>71.38</v>
      </c>
      <c r="G47" s="25"/>
      <c r="H47" s="29">
        <v>45321</v>
      </c>
      <c r="I47" s="30">
        <v>30.467000000000002</v>
      </c>
    </row>
    <row r="48" spans="2:9" x14ac:dyDescent="0.25">
      <c r="B48" s="28" t="s">
        <v>78</v>
      </c>
      <c r="C48" s="29">
        <v>45322</v>
      </c>
      <c r="D48" s="30">
        <v>74.52</v>
      </c>
      <c r="G48" s="25"/>
      <c r="H48" s="29">
        <v>45322</v>
      </c>
      <c r="I48" s="30">
        <v>31.155000000000001</v>
      </c>
    </row>
    <row r="49" spans="2:11" x14ac:dyDescent="0.25">
      <c r="B49" s="28" t="s">
        <v>78</v>
      </c>
      <c r="C49" s="29">
        <v>45323</v>
      </c>
      <c r="D49" s="30">
        <v>72.52</v>
      </c>
      <c r="G49" s="25"/>
      <c r="H49" s="29">
        <v>45323</v>
      </c>
      <c r="I49" s="30">
        <v>30.074999999999999</v>
      </c>
    </row>
    <row r="50" spans="2:11" x14ac:dyDescent="0.25">
      <c r="B50" s="28" t="s">
        <v>78</v>
      </c>
      <c r="C50" s="29">
        <v>45324</v>
      </c>
      <c r="D50" s="30">
        <v>73.94</v>
      </c>
      <c r="G50" s="25"/>
      <c r="H50" s="29">
        <v>45324</v>
      </c>
      <c r="I50" s="30">
        <v>30.193999999999999</v>
      </c>
    </row>
    <row r="51" spans="2:11" x14ac:dyDescent="0.25">
      <c r="B51" s="28" t="s">
        <v>78</v>
      </c>
      <c r="C51" s="29">
        <v>45327</v>
      </c>
      <c r="D51" s="30">
        <v>71.540000000000006</v>
      </c>
      <c r="G51" s="25"/>
      <c r="H51" s="29">
        <v>45327</v>
      </c>
      <c r="I51" s="30">
        <v>29.402000000000001</v>
      </c>
    </row>
    <row r="52" spans="2:11" x14ac:dyDescent="0.25">
      <c r="B52" s="28" t="s">
        <v>78</v>
      </c>
      <c r="C52" s="29">
        <v>45328</v>
      </c>
      <c r="D52" s="30">
        <v>72.459999999999994</v>
      </c>
      <c r="G52" s="25"/>
      <c r="H52" s="29">
        <v>45328</v>
      </c>
      <c r="I52" s="30">
        <v>29.608000000000004</v>
      </c>
    </row>
    <row r="53" spans="2:11" x14ac:dyDescent="0.25">
      <c r="B53" s="28" t="s">
        <v>78</v>
      </c>
      <c r="C53" s="29">
        <v>45329</v>
      </c>
      <c r="D53" s="30">
        <v>70.55</v>
      </c>
      <c r="G53" s="25"/>
      <c r="H53" s="29">
        <v>45329</v>
      </c>
      <c r="I53" s="30">
        <v>29.117000000000001</v>
      </c>
    </row>
    <row r="54" spans="2:11" x14ac:dyDescent="0.25">
      <c r="B54" s="28" t="s">
        <v>78</v>
      </c>
      <c r="C54" s="29">
        <v>45330</v>
      </c>
      <c r="D54" s="30">
        <v>70.19</v>
      </c>
      <c r="G54" s="25"/>
      <c r="H54" s="29">
        <v>45330</v>
      </c>
      <c r="I54" s="30">
        <v>28.507000000000001</v>
      </c>
    </row>
    <row r="55" spans="2:11" x14ac:dyDescent="0.25">
      <c r="B55" s="28" t="s">
        <v>78</v>
      </c>
      <c r="C55" s="29">
        <v>45331</v>
      </c>
      <c r="D55" s="30">
        <v>66.27</v>
      </c>
      <c r="G55" s="25"/>
      <c r="H55" s="29">
        <v>45331</v>
      </c>
      <c r="I55" s="30">
        <v>27.893999999999998</v>
      </c>
    </row>
    <row r="56" spans="2:11" x14ac:dyDescent="0.25">
      <c r="B56" s="28" t="s">
        <v>78</v>
      </c>
      <c r="C56" s="29">
        <v>45334</v>
      </c>
      <c r="D56" s="30">
        <v>64.900000000000006</v>
      </c>
      <c r="G56" s="25"/>
      <c r="H56" s="29">
        <v>45334</v>
      </c>
      <c r="I56" s="30">
        <v>26.593000000000004</v>
      </c>
    </row>
    <row r="57" spans="2:11" x14ac:dyDescent="0.25">
      <c r="B57" s="28" t="s">
        <v>78</v>
      </c>
      <c r="C57" s="29">
        <v>45335</v>
      </c>
      <c r="D57" s="30">
        <v>62.89</v>
      </c>
      <c r="G57" s="25"/>
      <c r="H57" s="29">
        <v>45335</v>
      </c>
      <c r="I57" s="30">
        <v>26.245999999999999</v>
      </c>
    </row>
    <row r="58" spans="2:11" x14ac:dyDescent="0.25">
      <c r="B58" s="28" t="s">
        <v>78</v>
      </c>
      <c r="C58" s="29">
        <v>45336</v>
      </c>
      <c r="D58" s="30">
        <v>62.87</v>
      </c>
      <c r="G58" s="25"/>
      <c r="H58" s="29">
        <v>45336</v>
      </c>
      <c r="I58" s="30">
        <v>25.646999999999998</v>
      </c>
    </row>
    <row r="59" spans="2:11" x14ac:dyDescent="0.25">
      <c r="B59" s="28" t="s">
        <v>78</v>
      </c>
      <c r="C59" s="29">
        <v>45337</v>
      </c>
      <c r="D59" s="30">
        <v>61.62</v>
      </c>
      <c r="G59" s="25"/>
      <c r="H59" s="29">
        <v>45337</v>
      </c>
      <c r="I59" s="30">
        <v>25.949000000000002</v>
      </c>
    </row>
    <row r="60" spans="2:11" x14ac:dyDescent="0.25">
      <c r="B60" s="28" t="s">
        <v>78</v>
      </c>
      <c r="C60" s="29">
        <v>45338</v>
      </c>
      <c r="D60" s="30">
        <v>60.04</v>
      </c>
      <c r="G60" s="25"/>
      <c r="H60" s="29">
        <v>45338</v>
      </c>
      <c r="I60" s="30">
        <v>25.629000000000001</v>
      </c>
    </row>
    <row r="61" spans="2:11" x14ac:dyDescent="0.25">
      <c r="B61" s="28" t="s">
        <v>78</v>
      </c>
      <c r="C61" s="29">
        <v>45341</v>
      </c>
      <c r="D61" s="30">
        <v>57.21</v>
      </c>
      <c r="G61" s="25"/>
      <c r="H61" s="29">
        <v>45341</v>
      </c>
      <c r="I61" s="30">
        <v>24.646000000000001</v>
      </c>
    </row>
    <row r="62" spans="2:11" x14ac:dyDescent="0.25">
      <c r="B62" s="28" t="s">
        <v>78</v>
      </c>
      <c r="C62" s="29">
        <v>45342</v>
      </c>
      <c r="D62" s="30">
        <v>58.96</v>
      </c>
      <c r="G62" s="25"/>
      <c r="H62" s="29">
        <v>45342</v>
      </c>
      <c r="I62" s="30">
        <v>25.347000000000001</v>
      </c>
    </row>
    <row r="63" spans="2:11" x14ac:dyDescent="0.25">
      <c r="B63" s="28"/>
      <c r="C63" s="29"/>
      <c r="D63" s="30"/>
    </row>
    <row r="64" spans="2:11" x14ac:dyDescent="0.25">
      <c r="G64" s="1" t="s">
        <v>76</v>
      </c>
      <c r="H64" s="1" t="s">
        <v>76</v>
      </c>
      <c r="I64" s="1" t="s">
        <v>76</v>
      </c>
      <c r="J64" s="1" t="s">
        <v>76</v>
      </c>
      <c r="K64" s="1" t="s">
        <v>76</v>
      </c>
    </row>
    <row r="65" spans="7:11" x14ac:dyDescent="0.25">
      <c r="G65" s="1" t="s">
        <v>76</v>
      </c>
      <c r="H65" s="1" t="s">
        <v>76</v>
      </c>
      <c r="I65" s="1" t="s">
        <v>76</v>
      </c>
      <c r="J65" s="1" t="s">
        <v>76</v>
      </c>
      <c r="K65" s="1" t="s">
        <v>76</v>
      </c>
    </row>
    <row r="66" spans="7:11" x14ac:dyDescent="0.25">
      <c r="G66" s="1" t="s">
        <v>76</v>
      </c>
      <c r="H66" s="1" t="s">
        <v>76</v>
      </c>
      <c r="I66" s="1" t="s">
        <v>76</v>
      </c>
      <c r="J66" s="1" t="s">
        <v>76</v>
      </c>
      <c r="K66" s="1" t="s">
        <v>76</v>
      </c>
    </row>
    <row r="67" spans="7:11" x14ac:dyDescent="0.25">
      <c r="G67" s="1" t="s">
        <v>76</v>
      </c>
      <c r="H67" s="1" t="s">
        <v>76</v>
      </c>
      <c r="I67" s="1" t="s">
        <v>76</v>
      </c>
      <c r="J67" s="1" t="s">
        <v>76</v>
      </c>
      <c r="K67" s="1" t="s">
        <v>76</v>
      </c>
    </row>
    <row r="68" spans="7:11" x14ac:dyDescent="0.25">
      <c r="G68" s="1" t="s">
        <v>76</v>
      </c>
      <c r="H68" s="1" t="s">
        <v>76</v>
      </c>
      <c r="I68" s="1" t="s">
        <v>76</v>
      </c>
      <c r="J68" s="1" t="s">
        <v>76</v>
      </c>
      <c r="K68" s="1" t="s">
        <v>76</v>
      </c>
    </row>
    <row r="69" spans="7:11" x14ac:dyDescent="0.25">
      <c r="G69" s="1" t="s">
        <v>76</v>
      </c>
      <c r="H69" s="1" t="s">
        <v>76</v>
      </c>
      <c r="I69" s="1" t="s">
        <v>76</v>
      </c>
      <c r="J69" s="1" t="s">
        <v>76</v>
      </c>
      <c r="K69" s="1" t="s">
        <v>76</v>
      </c>
    </row>
    <row r="70" spans="7:11" x14ac:dyDescent="0.25">
      <c r="G70" s="1" t="s">
        <v>76</v>
      </c>
      <c r="H70" s="1" t="s">
        <v>76</v>
      </c>
      <c r="I70" s="1" t="s">
        <v>76</v>
      </c>
      <c r="J70" s="1" t="s">
        <v>76</v>
      </c>
      <c r="K70" s="1" t="s">
        <v>76</v>
      </c>
    </row>
    <row r="71" spans="7:11" x14ac:dyDescent="0.25">
      <c r="G71" s="1" t="s">
        <v>76</v>
      </c>
      <c r="H71" s="1" t="s">
        <v>76</v>
      </c>
      <c r="I71" s="1" t="s">
        <v>76</v>
      </c>
      <c r="J71" s="1" t="s">
        <v>76</v>
      </c>
      <c r="K71" s="1" t="s">
        <v>76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0A00-000000000000}"/>
    <hyperlink ref="B21" r:id="rId2" xr:uid="{00000000-0004-0000-0A00-000001000000}"/>
    <hyperlink ref="G21" r:id="rId3" xr:uid="{00000000-0004-0000-0A00-000002000000}"/>
    <hyperlink ref="H28:I28" r:id="rId4" display="CEGH" xr:uid="{00000000-0004-0000-0A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6:J63"/>
  <sheetViews>
    <sheetView topLeftCell="A31" zoomScaleNormal="100" workbookViewId="0">
      <selection activeCell="H43" sqref="H43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Februar 2024</v>
      </c>
      <c r="C8" s="84"/>
      <c r="D8" s="85"/>
      <c r="G8" s="83" t="str">
        <f ca="1">MID(CELL("dateiname",F1),FIND("]",CELL("dateiname",F1))+1,255)</f>
        <v>Februar 2024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11.13</v>
      </c>
      <c r="D10" s="12">
        <f>C10*1.2</f>
        <v>13.356</v>
      </c>
      <c r="E10" s="13"/>
      <c r="F10" s="13"/>
      <c r="G10" s="15" t="s">
        <v>31</v>
      </c>
      <c r="H10" s="41">
        <f>ROUND((($H$30-$H$31)+4.75)/10,2)</f>
        <v>3.67</v>
      </c>
      <c r="I10" s="12">
        <f>H10*1.2</f>
        <v>4.4039999999999999</v>
      </c>
    </row>
    <row r="11" spans="2:9" x14ac:dyDescent="0.25">
      <c r="B11" s="16" t="s">
        <v>24</v>
      </c>
      <c r="C11" s="41">
        <f>ROUND(((($C$30-$C$31)*1.1)+9.75)/10,2)</f>
        <v>11.13</v>
      </c>
      <c r="D11" s="12">
        <f t="shared" ref="D11:D13" si="0">C11*1.2</f>
        <v>13.356</v>
      </c>
      <c r="E11" s="13"/>
      <c r="F11" s="13"/>
      <c r="G11" s="15" t="s">
        <v>30</v>
      </c>
      <c r="H11" s="41">
        <f>ROUND((($H$30-$H$31)+4.75)/10,2)</f>
        <v>3.67</v>
      </c>
      <c r="I11" s="12">
        <f t="shared" ref="I11:I13" si="1">H11*1.2</f>
        <v>4.4039999999999999</v>
      </c>
    </row>
    <row r="12" spans="2:9" x14ac:dyDescent="0.25">
      <c r="B12" s="15" t="s">
        <v>25</v>
      </c>
      <c r="C12" s="41">
        <f>ROUND(((($C$30-$C$31)*1.1)+14.75)/10,2)</f>
        <v>11.63</v>
      </c>
      <c r="D12" s="12">
        <f t="shared" si="0"/>
        <v>13.956000000000001</v>
      </c>
      <c r="E12" s="13"/>
      <c r="F12" s="13"/>
      <c r="G12" s="15" t="s">
        <v>29</v>
      </c>
      <c r="H12" s="41">
        <f>ROUND((($H$30-$H$31)+9.75)/10,2)</f>
        <v>4.17</v>
      </c>
      <c r="I12" s="12">
        <f t="shared" si="1"/>
        <v>5.0039999999999996</v>
      </c>
    </row>
    <row r="13" spans="2:9" x14ac:dyDescent="0.25">
      <c r="B13" s="15" t="s">
        <v>26</v>
      </c>
      <c r="C13" s="41">
        <f>ROUND(((($C$30-$C$31)*1.1)+14.75)/10,2)</f>
        <v>11.63</v>
      </c>
      <c r="D13" s="12">
        <f t="shared" si="0"/>
        <v>13.956000000000001</v>
      </c>
      <c r="E13" s="13"/>
      <c r="F13" s="13"/>
      <c r="G13" s="15" t="s">
        <v>32</v>
      </c>
      <c r="H13" s="41">
        <f>ROUND((($H$30-$H$31)+9.75)/10,2)</f>
        <v>4.17</v>
      </c>
      <c r="I13" s="12">
        <f t="shared" si="1"/>
        <v>5.0039999999999996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Februar 2024</v>
      </c>
      <c r="D26" s="102"/>
      <c r="G26" s="18" t="s">
        <v>0</v>
      </c>
      <c r="H26" s="103" t="str">
        <f ca="1">G8</f>
        <v>Februar 2024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AVERAGE(D41:D59)</f>
        <v>92.327894736842111</v>
      </c>
      <c r="D30" s="10" t="s">
        <v>5</v>
      </c>
      <c r="G30" s="9" t="s">
        <v>8</v>
      </c>
      <c r="H30" s="11">
        <f>I34</f>
        <v>31.936736842105262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Februar 2024</v>
      </c>
      <c r="H34" s="109"/>
      <c r="I34" s="37">
        <f>AVERAGE(I41:I59)</f>
        <v>31.936736842105262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Februar 2024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77</v>
      </c>
      <c r="C41" s="26">
        <v>45281</v>
      </c>
      <c r="D41" s="27">
        <v>102.4</v>
      </c>
      <c r="G41" s="25"/>
      <c r="H41" s="26">
        <v>45281</v>
      </c>
      <c r="I41" s="27">
        <v>34.363</v>
      </c>
    </row>
    <row r="42" spans="2:9" x14ac:dyDescent="0.25">
      <c r="B42" s="28" t="s">
        <v>77</v>
      </c>
      <c r="C42" s="29">
        <v>45282</v>
      </c>
      <c r="D42" s="30">
        <v>105.01</v>
      </c>
      <c r="G42" s="25"/>
      <c r="H42" s="29">
        <v>45282</v>
      </c>
      <c r="I42" s="27">
        <v>35.189</v>
      </c>
    </row>
    <row r="43" spans="2:9" x14ac:dyDescent="0.25">
      <c r="B43" s="28" t="s">
        <v>77</v>
      </c>
      <c r="C43" s="29">
        <v>45287</v>
      </c>
      <c r="D43" s="30">
        <v>109.38</v>
      </c>
      <c r="G43" s="25"/>
      <c r="H43" s="29">
        <v>45287</v>
      </c>
      <c r="I43" s="27">
        <v>36.338000000000001</v>
      </c>
    </row>
    <row r="44" spans="2:9" x14ac:dyDescent="0.25">
      <c r="B44" s="28" t="s">
        <v>77</v>
      </c>
      <c r="C44" s="29">
        <v>45288</v>
      </c>
      <c r="D44" s="30">
        <v>101.56</v>
      </c>
      <c r="G44" s="25"/>
      <c r="H44" s="29">
        <v>45288</v>
      </c>
      <c r="I44" s="27">
        <v>33.695</v>
      </c>
    </row>
    <row r="45" spans="2:9" x14ac:dyDescent="0.25">
      <c r="B45" s="28" t="s">
        <v>77</v>
      </c>
      <c r="C45" s="29">
        <v>45289</v>
      </c>
      <c r="D45" s="30">
        <v>98.74</v>
      </c>
      <c r="G45" s="25"/>
      <c r="H45" s="29">
        <v>45289</v>
      </c>
      <c r="I45" s="27">
        <v>32.442999999999998</v>
      </c>
    </row>
    <row r="46" spans="2:9" x14ac:dyDescent="0.25">
      <c r="B46" s="28" t="s">
        <v>77</v>
      </c>
      <c r="C46" s="29">
        <v>45293</v>
      </c>
      <c r="D46" s="30">
        <v>95.7</v>
      </c>
      <c r="G46" s="25"/>
      <c r="H46" s="29">
        <v>45293</v>
      </c>
      <c r="I46" s="27">
        <v>30.84</v>
      </c>
    </row>
    <row r="47" spans="2:9" x14ac:dyDescent="0.25">
      <c r="B47" s="28" t="s">
        <v>77</v>
      </c>
      <c r="C47" s="29">
        <v>45294</v>
      </c>
      <c r="D47" s="30">
        <v>101.93</v>
      </c>
      <c r="G47" s="25"/>
      <c r="H47" s="29">
        <v>45294</v>
      </c>
      <c r="I47" s="27">
        <v>33.116</v>
      </c>
    </row>
    <row r="48" spans="2:9" x14ac:dyDescent="0.25">
      <c r="B48" s="28" t="s">
        <v>77</v>
      </c>
      <c r="C48" s="29">
        <v>45295</v>
      </c>
      <c r="D48" s="30">
        <v>101.91</v>
      </c>
      <c r="G48" s="25"/>
      <c r="H48" s="29">
        <v>45295</v>
      </c>
      <c r="I48" s="27">
        <v>33.893000000000001</v>
      </c>
    </row>
    <row r="49" spans="2:9" x14ac:dyDescent="0.25">
      <c r="B49" s="28" t="s">
        <v>77</v>
      </c>
      <c r="C49" s="29">
        <v>45296</v>
      </c>
      <c r="D49" s="30">
        <v>102.3</v>
      </c>
      <c r="G49" s="25"/>
      <c r="H49" s="29">
        <v>45296</v>
      </c>
      <c r="I49" s="30">
        <v>34.317999999999998</v>
      </c>
    </row>
    <row r="50" spans="2:9" x14ac:dyDescent="0.25">
      <c r="B50" s="28" t="s">
        <v>77</v>
      </c>
      <c r="C50" s="29">
        <v>45299</v>
      </c>
      <c r="D50" s="30">
        <v>91.5</v>
      </c>
      <c r="G50" s="25"/>
      <c r="H50" s="29">
        <v>45299</v>
      </c>
      <c r="I50" s="30">
        <v>31.666</v>
      </c>
    </row>
    <row r="51" spans="2:9" x14ac:dyDescent="0.25">
      <c r="B51" s="28" t="s">
        <v>77</v>
      </c>
      <c r="C51" s="29">
        <v>45300</v>
      </c>
      <c r="D51" s="30">
        <v>88.15</v>
      </c>
      <c r="G51" s="25"/>
      <c r="H51" s="29">
        <v>45300</v>
      </c>
      <c r="I51" s="30">
        <v>30.885000000000002</v>
      </c>
    </row>
    <row r="52" spans="2:9" x14ac:dyDescent="0.25">
      <c r="B52" s="28" t="s">
        <v>77</v>
      </c>
      <c r="C52" s="29">
        <v>45301</v>
      </c>
      <c r="D52" s="30">
        <v>88.38</v>
      </c>
      <c r="G52" s="25"/>
      <c r="H52" s="29">
        <v>45301</v>
      </c>
      <c r="I52" s="30">
        <v>31.201000000000001</v>
      </c>
    </row>
    <row r="53" spans="2:9" x14ac:dyDescent="0.25">
      <c r="B53" s="28" t="s">
        <v>77</v>
      </c>
      <c r="C53" s="29">
        <v>45302</v>
      </c>
      <c r="D53" s="30">
        <v>86.57</v>
      </c>
      <c r="G53" s="25"/>
      <c r="H53" s="29">
        <v>45302</v>
      </c>
      <c r="I53" s="30">
        <v>30.919</v>
      </c>
    </row>
    <row r="54" spans="2:9" x14ac:dyDescent="0.25">
      <c r="B54" s="28" t="s">
        <v>77</v>
      </c>
      <c r="C54" s="29">
        <v>45303</v>
      </c>
      <c r="D54" s="30">
        <v>87.44</v>
      </c>
      <c r="G54" s="25"/>
      <c r="H54" s="29">
        <v>45303</v>
      </c>
      <c r="I54" s="30">
        <v>32.236000000000004</v>
      </c>
    </row>
    <row r="55" spans="2:9" x14ac:dyDescent="0.25">
      <c r="B55" s="28" t="s">
        <v>77</v>
      </c>
      <c r="C55" s="29">
        <v>45306</v>
      </c>
      <c r="D55" s="30">
        <v>81.98</v>
      </c>
      <c r="G55" s="25"/>
      <c r="H55" s="29">
        <v>45306</v>
      </c>
      <c r="I55" s="30">
        <v>30.231000000000002</v>
      </c>
    </row>
    <row r="56" spans="2:9" x14ac:dyDescent="0.25">
      <c r="B56" s="28" t="s">
        <v>77</v>
      </c>
      <c r="C56" s="29">
        <v>45307</v>
      </c>
      <c r="D56" s="30">
        <v>80.739999999999995</v>
      </c>
      <c r="G56" s="25"/>
      <c r="H56" s="29">
        <v>45307</v>
      </c>
      <c r="I56" s="30">
        <v>30.087</v>
      </c>
    </row>
    <row r="57" spans="2:9" x14ac:dyDescent="0.25">
      <c r="B57" s="28" t="s">
        <v>77</v>
      </c>
      <c r="C57" s="29">
        <v>45308</v>
      </c>
      <c r="D57" s="30">
        <v>77.290000000000006</v>
      </c>
      <c r="G57" s="25"/>
      <c r="H57" s="29">
        <v>45308</v>
      </c>
      <c r="I57" s="30">
        <v>28.100000000000005</v>
      </c>
    </row>
    <row r="58" spans="2:9" x14ac:dyDescent="0.25">
      <c r="B58" s="28" t="s">
        <v>77</v>
      </c>
      <c r="C58" s="29">
        <v>45309</v>
      </c>
      <c r="D58" s="30">
        <v>76.290000000000006</v>
      </c>
      <c r="G58" s="25"/>
      <c r="H58" s="29">
        <v>45309</v>
      </c>
      <c r="I58" s="30">
        <v>28.420999999999999</v>
      </c>
    </row>
    <row r="59" spans="2:9" x14ac:dyDescent="0.25">
      <c r="B59" s="28" t="s">
        <v>77</v>
      </c>
      <c r="C59" s="29">
        <v>45310</v>
      </c>
      <c r="D59" s="30">
        <v>76.959999999999994</v>
      </c>
      <c r="G59" s="25"/>
      <c r="H59" s="29">
        <v>45310</v>
      </c>
      <c r="I59" s="30">
        <v>28.856999999999999</v>
      </c>
    </row>
    <row r="60" spans="2:9" x14ac:dyDescent="0.25">
      <c r="B60" s="28"/>
      <c r="C60" s="29"/>
      <c r="D60" s="30"/>
    </row>
    <row r="61" spans="2:9" x14ac:dyDescent="0.25">
      <c r="B61" s="28"/>
      <c r="C61" s="29"/>
      <c r="D61" s="30"/>
    </row>
    <row r="62" spans="2:9" x14ac:dyDescent="0.25">
      <c r="B62" s="28"/>
      <c r="C62" s="29"/>
      <c r="D62" s="30"/>
    </row>
    <row r="63" spans="2:9" x14ac:dyDescent="0.25">
      <c r="B63" s="28"/>
      <c r="C63" s="29"/>
      <c r="D63" s="30"/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0B00-000000000000}"/>
    <hyperlink ref="B21" r:id="rId2" xr:uid="{00000000-0004-0000-0B00-000001000000}"/>
    <hyperlink ref="G21" r:id="rId3" xr:uid="{00000000-0004-0000-0B00-000002000000}"/>
    <hyperlink ref="H28:I28" r:id="rId4" display="CEGH" xr:uid="{00000000-0004-0000-0B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6:J63"/>
  <sheetViews>
    <sheetView topLeftCell="A26" zoomScaleNormal="100" workbookViewId="0">
      <selection activeCell="I35" sqref="I35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Jänner 2024</v>
      </c>
      <c r="C8" s="84"/>
      <c r="D8" s="85"/>
      <c r="G8" s="83" t="str">
        <f ca="1">MID(CELL("dateiname",F1),FIND("]",CELL("dateiname",F1))+1,255)</f>
        <v>Jänner 2024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11.65</v>
      </c>
      <c r="D10" s="12">
        <f>C10*1.2</f>
        <v>13.98</v>
      </c>
      <c r="E10" s="13"/>
      <c r="F10" s="13"/>
      <c r="G10" s="15" t="s">
        <v>31</v>
      </c>
      <c r="H10" s="41">
        <f>ROUND((($H$30-$H$31)+4.75)/10,2)</f>
        <v>4.42</v>
      </c>
      <c r="I10" s="12">
        <f>H10*1.2</f>
        <v>5.3039999999999994</v>
      </c>
    </row>
    <row r="11" spans="2:9" x14ac:dyDescent="0.25">
      <c r="B11" s="16" t="s">
        <v>24</v>
      </c>
      <c r="C11" s="41">
        <f>ROUND(((($C$30-$C$31)*1.1)+9.75)/10,2)</f>
        <v>11.65</v>
      </c>
      <c r="D11" s="12">
        <f t="shared" ref="D11:D13" si="0">C11*1.2</f>
        <v>13.98</v>
      </c>
      <c r="E11" s="13"/>
      <c r="F11" s="13"/>
      <c r="G11" s="15" t="s">
        <v>30</v>
      </c>
      <c r="H11" s="41">
        <f>ROUND((($H$30-$H$31)+4.75)/10,2)</f>
        <v>4.42</v>
      </c>
      <c r="I11" s="12">
        <f t="shared" ref="I11:I13" si="1">H11*1.2</f>
        <v>5.3039999999999994</v>
      </c>
    </row>
    <row r="12" spans="2:9" x14ac:dyDescent="0.25">
      <c r="B12" s="15" t="s">
        <v>25</v>
      </c>
      <c r="C12" s="41">
        <f>ROUND(((($C$30-$C$31)*1.1)+14.75)/10,2)</f>
        <v>12.15</v>
      </c>
      <c r="D12" s="12">
        <f t="shared" si="0"/>
        <v>14.58</v>
      </c>
      <c r="E12" s="13"/>
      <c r="F12" s="13"/>
      <c r="G12" s="15" t="s">
        <v>29</v>
      </c>
      <c r="H12" s="41">
        <f>ROUND((($H$30-$H$31)+9.75)/10,2)</f>
        <v>4.92</v>
      </c>
      <c r="I12" s="12">
        <f t="shared" si="1"/>
        <v>5.9039999999999999</v>
      </c>
    </row>
    <row r="13" spans="2:9" x14ac:dyDescent="0.25">
      <c r="B13" s="15" t="s">
        <v>26</v>
      </c>
      <c r="C13" s="41">
        <f>ROUND(((($C$30-$C$31)*1.1)+14.75)/10,2)</f>
        <v>12.15</v>
      </c>
      <c r="D13" s="12">
        <f t="shared" si="0"/>
        <v>14.58</v>
      </c>
      <c r="E13" s="13"/>
      <c r="F13" s="13"/>
      <c r="G13" s="15" t="s">
        <v>32</v>
      </c>
      <c r="H13" s="41">
        <f>ROUND((($H$30-$H$31)+9.75)/10,2)</f>
        <v>4.92</v>
      </c>
      <c r="I13" s="12">
        <f t="shared" si="1"/>
        <v>5.9039999999999999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Jänner 2024</v>
      </c>
      <c r="D26" s="102"/>
      <c r="G26" s="18" t="s">
        <v>0</v>
      </c>
      <c r="H26" s="103" t="str">
        <f ca="1">G8</f>
        <v>Jänner 2024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AVERAGE(D41:D62)</f>
        <v>97.04</v>
      </c>
      <c r="D30" s="10" t="s">
        <v>5</v>
      </c>
      <c r="G30" s="9" t="s">
        <v>8</v>
      </c>
      <c r="H30" s="11">
        <f>I34</f>
        <v>39.404181818181804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Jänner 2024</v>
      </c>
      <c r="H34" s="109"/>
      <c r="I34" s="37">
        <f>AVERAGE(I41:I62)</f>
        <v>39.404181818181804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Jänner 2024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75</v>
      </c>
      <c r="C41" s="26">
        <v>45251</v>
      </c>
      <c r="D41" s="27">
        <v>102.38</v>
      </c>
      <c r="G41" s="25"/>
      <c r="H41" s="26">
        <v>45251</v>
      </c>
      <c r="I41" s="27">
        <v>45.091000000000001</v>
      </c>
    </row>
    <row r="42" spans="2:9" x14ac:dyDescent="0.25">
      <c r="B42" s="28" t="s">
        <v>75</v>
      </c>
      <c r="C42" s="29">
        <v>45252</v>
      </c>
      <c r="D42" s="30">
        <v>103.04</v>
      </c>
      <c r="G42" s="25"/>
      <c r="H42" s="29">
        <v>45252</v>
      </c>
      <c r="I42" s="27">
        <v>44.927999999999997</v>
      </c>
    </row>
    <row r="43" spans="2:9" x14ac:dyDescent="0.25">
      <c r="B43" s="28" t="s">
        <v>75</v>
      </c>
      <c r="C43" s="29">
        <v>45253</v>
      </c>
      <c r="D43" s="30">
        <v>108.66</v>
      </c>
      <c r="G43" s="25"/>
      <c r="H43" s="29">
        <v>45253</v>
      </c>
      <c r="I43" s="27">
        <v>47.192999999999998</v>
      </c>
    </row>
    <row r="44" spans="2:9" x14ac:dyDescent="0.25">
      <c r="B44" s="28" t="s">
        <v>75</v>
      </c>
      <c r="C44" s="29">
        <v>45254</v>
      </c>
      <c r="D44" s="30">
        <v>106.15</v>
      </c>
      <c r="G44" s="25"/>
      <c r="H44" s="29">
        <v>45254</v>
      </c>
      <c r="I44" s="27">
        <v>47.378999999999998</v>
      </c>
    </row>
    <row r="45" spans="2:9" x14ac:dyDescent="0.25">
      <c r="B45" s="28" t="s">
        <v>75</v>
      </c>
      <c r="C45" s="29">
        <v>45257</v>
      </c>
      <c r="D45" s="30">
        <v>105.14</v>
      </c>
      <c r="G45" s="25"/>
      <c r="H45" s="29">
        <v>45257</v>
      </c>
      <c r="I45" s="27">
        <v>44.845999999999997</v>
      </c>
    </row>
    <row r="46" spans="2:9" x14ac:dyDescent="0.25">
      <c r="B46" s="28" t="s">
        <v>75</v>
      </c>
      <c r="C46" s="29">
        <v>45258</v>
      </c>
      <c r="D46" s="30">
        <v>100.54</v>
      </c>
      <c r="G46" s="25"/>
      <c r="H46" s="29">
        <v>45258</v>
      </c>
      <c r="I46" s="27">
        <v>43.238</v>
      </c>
    </row>
    <row r="47" spans="2:9" x14ac:dyDescent="0.25">
      <c r="B47" s="28" t="s">
        <v>75</v>
      </c>
      <c r="C47" s="29">
        <v>45259</v>
      </c>
      <c r="D47" s="30">
        <v>100.35</v>
      </c>
      <c r="G47" s="25"/>
      <c r="H47" s="29">
        <v>45259</v>
      </c>
      <c r="I47" s="27">
        <v>41.109000000000002</v>
      </c>
    </row>
    <row r="48" spans="2:9" x14ac:dyDescent="0.25">
      <c r="B48" s="28" t="s">
        <v>75</v>
      </c>
      <c r="C48" s="29">
        <v>45260</v>
      </c>
      <c r="D48" s="30">
        <v>97.35</v>
      </c>
      <c r="G48" s="25"/>
      <c r="H48" s="29">
        <v>45260</v>
      </c>
      <c r="I48" s="27">
        <v>41.716999999999999</v>
      </c>
    </row>
    <row r="49" spans="2:9" x14ac:dyDescent="0.25">
      <c r="B49" s="28" t="s">
        <v>75</v>
      </c>
      <c r="C49" s="29">
        <v>45261</v>
      </c>
      <c r="D49" s="30">
        <v>100.73</v>
      </c>
      <c r="G49" s="25"/>
      <c r="H49" s="29">
        <v>45261</v>
      </c>
      <c r="I49" s="27">
        <v>43.204999999999998</v>
      </c>
    </row>
    <row r="50" spans="2:9" x14ac:dyDescent="0.25">
      <c r="B50" s="28" t="s">
        <v>75</v>
      </c>
      <c r="C50" s="29">
        <v>45264</v>
      </c>
      <c r="D50" s="30">
        <v>101.61</v>
      </c>
      <c r="G50" s="25"/>
      <c r="H50" s="29">
        <v>45264</v>
      </c>
      <c r="I50" s="27">
        <v>39.587000000000003</v>
      </c>
    </row>
    <row r="51" spans="2:9" x14ac:dyDescent="0.25">
      <c r="B51" s="28" t="s">
        <v>75</v>
      </c>
      <c r="C51" s="29">
        <v>45265</v>
      </c>
      <c r="D51" s="30">
        <v>99.94</v>
      </c>
      <c r="G51" s="25"/>
      <c r="H51" s="29">
        <v>45265</v>
      </c>
      <c r="I51" s="27">
        <v>37.630000000000003</v>
      </c>
    </row>
    <row r="52" spans="2:9" x14ac:dyDescent="0.25">
      <c r="B52" s="28" t="s">
        <v>75</v>
      </c>
      <c r="C52" s="29">
        <v>45266</v>
      </c>
      <c r="D52" s="30">
        <v>101.87</v>
      </c>
      <c r="G52" s="25"/>
      <c r="H52" s="29">
        <v>45266</v>
      </c>
      <c r="I52" s="27">
        <v>38.869999999999997</v>
      </c>
    </row>
    <row r="53" spans="2:9" x14ac:dyDescent="0.25">
      <c r="B53" s="28" t="s">
        <v>75</v>
      </c>
      <c r="C53" s="29">
        <v>45267</v>
      </c>
      <c r="D53" s="30">
        <v>101.3</v>
      </c>
      <c r="G53" s="25"/>
      <c r="H53" s="29">
        <v>45267</v>
      </c>
      <c r="I53" s="27">
        <v>39.502000000000002</v>
      </c>
    </row>
    <row r="54" spans="2:9" x14ac:dyDescent="0.25">
      <c r="B54" s="28" t="s">
        <v>75</v>
      </c>
      <c r="C54" s="29">
        <v>45268</v>
      </c>
      <c r="D54" s="30">
        <v>101.43</v>
      </c>
      <c r="G54" s="25"/>
      <c r="H54" s="29">
        <v>45268</v>
      </c>
      <c r="I54" s="27">
        <v>37.92</v>
      </c>
    </row>
    <row r="55" spans="2:9" x14ac:dyDescent="0.25">
      <c r="B55" s="28" t="s">
        <v>75</v>
      </c>
      <c r="C55" s="29">
        <v>45271</v>
      </c>
      <c r="D55" s="30">
        <v>98.83</v>
      </c>
      <c r="G55" s="25"/>
      <c r="H55" s="29">
        <v>45271</v>
      </c>
      <c r="I55" s="27">
        <v>35.765999999999998</v>
      </c>
    </row>
    <row r="56" spans="2:9" x14ac:dyDescent="0.25">
      <c r="B56" s="28" t="s">
        <v>75</v>
      </c>
      <c r="C56" s="29">
        <v>45272</v>
      </c>
      <c r="D56" s="30">
        <v>93.63</v>
      </c>
      <c r="G56" s="25"/>
      <c r="H56" s="29">
        <v>45272</v>
      </c>
      <c r="I56" s="30">
        <v>34.408000000000001</v>
      </c>
    </row>
    <row r="57" spans="2:9" x14ac:dyDescent="0.25">
      <c r="B57" s="28" t="s">
        <v>75</v>
      </c>
      <c r="C57" s="29">
        <v>45273</v>
      </c>
      <c r="D57" s="30">
        <v>93.43</v>
      </c>
      <c r="G57" s="25"/>
      <c r="H57" s="29">
        <v>45273</v>
      </c>
      <c r="I57" s="30">
        <v>35.756</v>
      </c>
    </row>
    <row r="58" spans="2:9" x14ac:dyDescent="0.25">
      <c r="B58" s="28" t="s">
        <v>75</v>
      </c>
      <c r="C58" s="29">
        <v>45274</v>
      </c>
      <c r="D58" s="30">
        <v>91.48</v>
      </c>
      <c r="G58" s="25"/>
      <c r="H58" s="29">
        <v>45274</v>
      </c>
      <c r="I58" s="30">
        <v>34.590000000000003</v>
      </c>
    </row>
    <row r="59" spans="2:9" x14ac:dyDescent="0.25">
      <c r="B59" s="28" t="s">
        <v>75</v>
      </c>
      <c r="C59" s="29">
        <v>45275</v>
      </c>
      <c r="D59" s="30">
        <v>84.81</v>
      </c>
      <c r="G59" s="25"/>
      <c r="H59" s="29">
        <v>45275</v>
      </c>
      <c r="I59" s="30">
        <v>32.689</v>
      </c>
    </row>
    <row r="60" spans="2:9" x14ac:dyDescent="0.25">
      <c r="B60" s="28" t="s">
        <v>75</v>
      </c>
      <c r="C60" s="29">
        <v>45278</v>
      </c>
      <c r="D60" s="30">
        <v>82.51</v>
      </c>
      <c r="G60" s="25"/>
      <c r="H60" s="29">
        <v>45278</v>
      </c>
      <c r="I60" s="30">
        <v>35.194000000000003</v>
      </c>
    </row>
    <row r="61" spans="2:9" x14ac:dyDescent="0.25">
      <c r="B61" s="28" t="s">
        <v>75</v>
      </c>
      <c r="C61" s="29">
        <v>45279</v>
      </c>
      <c r="D61" s="30">
        <v>80.12</v>
      </c>
      <c r="G61" s="25"/>
      <c r="H61" s="29">
        <v>45279</v>
      </c>
      <c r="I61" s="30">
        <v>32.606000000000002</v>
      </c>
    </row>
    <row r="62" spans="2:9" x14ac:dyDescent="0.25">
      <c r="B62" s="28" t="s">
        <v>75</v>
      </c>
      <c r="C62" s="29">
        <v>45280</v>
      </c>
      <c r="D62" s="30">
        <v>79.58</v>
      </c>
      <c r="G62" s="25"/>
      <c r="H62" s="29">
        <v>45280</v>
      </c>
      <c r="I62" s="30">
        <v>33.667999999999999</v>
      </c>
    </row>
    <row r="63" spans="2:9" x14ac:dyDescent="0.25">
      <c r="B63" s="28"/>
      <c r="C63" s="29"/>
      <c r="D63" s="30"/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0C00-000000000000}"/>
    <hyperlink ref="B21" r:id="rId2" xr:uid="{00000000-0004-0000-0C00-000001000000}"/>
    <hyperlink ref="G21" r:id="rId3" xr:uid="{00000000-0004-0000-0C00-000002000000}"/>
    <hyperlink ref="H28:I28" r:id="rId4" display="CEGH" xr:uid="{00000000-0004-0000-0C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6:J71"/>
  <sheetViews>
    <sheetView topLeftCell="A43" zoomScaleNormal="100" workbookViewId="0">
      <selection activeCell="O35" sqref="O35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Dezember 2023</v>
      </c>
      <c r="C8" s="84"/>
      <c r="D8" s="85"/>
      <c r="G8" s="83" t="str">
        <f ca="1">MID(CELL("dateiname",F1),FIND("]",CELL("dateiname",F1))+1,255)</f>
        <v>Dezember 2023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13.19</v>
      </c>
      <c r="D10" s="12">
        <f>C10*1.2</f>
        <v>15.827999999999999</v>
      </c>
      <c r="E10" s="13"/>
      <c r="F10" s="13"/>
      <c r="G10" s="15" t="s">
        <v>31</v>
      </c>
      <c r="H10" s="41">
        <f>ROUND((($H$30-$H$31)+4.75)/10,2)</f>
        <v>5.29</v>
      </c>
      <c r="I10" s="12">
        <f>H10*1.2</f>
        <v>6.3479999999999999</v>
      </c>
    </row>
    <row r="11" spans="2:9" x14ac:dyDescent="0.25">
      <c r="B11" s="16" t="s">
        <v>24</v>
      </c>
      <c r="C11" s="41">
        <f>ROUND(((($C$30-$C$31)*1.1)+9.75)/10,2)</f>
        <v>13.19</v>
      </c>
      <c r="D11" s="12">
        <f t="shared" ref="D11:D13" si="0">C11*1.2</f>
        <v>15.827999999999999</v>
      </c>
      <c r="E11" s="13"/>
      <c r="F11" s="13"/>
      <c r="G11" s="15" t="s">
        <v>30</v>
      </c>
      <c r="H11" s="41">
        <f>ROUND((($H$30-$H$31)+4.75)/10,2)</f>
        <v>5.29</v>
      </c>
      <c r="I11" s="12">
        <f t="shared" ref="I11:I13" si="1">H11*1.2</f>
        <v>6.3479999999999999</v>
      </c>
    </row>
    <row r="12" spans="2:9" x14ac:dyDescent="0.25">
      <c r="B12" s="15" t="s">
        <v>25</v>
      </c>
      <c r="C12" s="41">
        <f>ROUND(((($C$30-$C$31)*1.1)+14.75)/10,2)</f>
        <v>13.69</v>
      </c>
      <c r="D12" s="12">
        <f t="shared" si="0"/>
        <v>16.427999999999997</v>
      </c>
      <c r="E12" s="13"/>
      <c r="F12" s="13"/>
      <c r="G12" s="15" t="s">
        <v>29</v>
      </c>
      <c r="H12" s="41">
        <f>ROUND((($H$30-$H$31)+9.75)/10,2)</f>
        <v>5.79</v>
      </c>
      <c r="I12" s="12">
        <f t="shared" si="1"/>
        <v>6.9479999999999995</v>
      </c>
    </row>
    <row r="13" spans="2:9" x14ac:dyDescent="0.25">
      <c r="B13" s="15" t="s">
        <v>26</v>
      </c>
      <c r="C13" s="41">
        <f>ROUND(((($C$30-$C$31)*1.1)+14.75)/10,2)</f>
        <v>13.69</v>
      </c>
      <c r="D13" s="12">
        <f t="shared" si="0"/>
        <v>16.427999999999997</v>
      </c>
      <c r="E13" s="13"/>
      <c r="F13" s="13"/>
      <c r="G13" s="15" t="s">
        <v>32</v>
      </c>
      <c r="H13" s="41">
        <f>ROUND((($H$30-$H$31)+9.75)/10,2)</f>
        <v>5.79</v>
      </c>
      <c r="I13" s="12">
        <f t="shared" si="1"/>
        <v>6.9479999999999995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Dezember 2023</v>
      </c>
      <c r="D26" s="102"/>
      <c r="G26" s="18" t="s">
        <v>0</v>
      </c>
      <c r="H26" s="103" t="str">
        <f ca="1">G8</f>
        <v>Dezember 2023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AVERAGE(D41:D61)</f>
        <v>111.03428571428574</v>
      </c>
      <c r="D30" s="10" t="s">
        <v>5</v>
      </c>
      <c r="G30" s="9" t="s">
        <v>8</v>
      </c>
      <c r="H30" s="11">
        <f>I34</f>
        <v>48.107809523809522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Dezember 2023</v>
      </c>
      <c r="H34" s="109"/>
      <c r="I34" s="37">
        <f>AVERAGE(I41:I71)</f>
        <v>48.107809523809522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Dezember 2023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75</v>
      </c>
      <c r="C41" s="26">
        <v>45222</v>
      </c>
      <c r="D41" s="27">
        <v>130.38999999999999</v>
      </c>
      <c r="G41" s="25"/>
      <c r="H41" s="26">
        <v>45220</v>
      </c>
      <c r="I41" s="27" t="s">
        <v>76</v>
      </c>
    </row>
    <row r="42" spans="2:9" x14ac:dyDescent="0.25">
      <c r="B42" s="28" t="s">
        <v>75</v>
      </c>
      <c r="C42" s="29">
        <v>45223</v>
      </c>
      <c r="D42" s="30">
        <v>125.12</v>
      </c>
      <c r="G42" s="25"/>
      <c r="H42" s="29">
        <v>45221</v>
      </c>
      <c r="I42" s="27" t="s">
        <v>76</v>
      </c>
    </row>
    <row r="43" spans="2:9" x14ac:dyDescent="0.25">
      <c r="B43" s="28" t="s">
        <v>75</v>
      </c>
      <c r="C43" s="29">
        <v>45224</v>
      </c>
      <c r="D43" s="30">
        <v>124.03</v>
      </c>
      <c r="G43" s="25"/>
      <c r="H43" s="29">
        <v>45222</v>
      </c>
      <c r="I43" s="27">
        <v>55.517000000000003</v>
      </c>
    </row>
    <row r="44" spans="2:9" x14ac:dyDescent="0.25">
      <c r="B44" s="28" t="s">
        <v>75</v>
      </c>
      <c r="C44" s="29">
        <v>45225</v>
      </c>
      <c r="D44" s="30">
        <v>124.64</v>
      </c>
      <c r="G44" s="25"/>
      <c r="H44" s="29">
        <v>45223</v>
      </c>
      <c r="I44" s="27">
        <v>52.822000000000003</v>
      </c>
    </row>
    <row r="45" spans="2:9" x14ac:dyDescent="0.25">
      <c r="B45" s="28" t="s">
        <v>75</v>
      </c>
      <c r="C45" s="29">
        <v>45226</v>
      </c>
      <c r="D45" s="30">
        <v>122.22</v>
      </c>
      <c r="G45" s="25"/>
      <c r="H45" s="29">
        <v>45224</v>
      </c>
      <c r="I45" s="27">
        <v>52.281999999999996</v>
      </c>
    </row>
    <row r="46" spans="2:9" x14ac:dyDescent="0.25">
      <c r="B46" s="28" t="s">
        <v>75</v>
      </c>
      <c r="C46" s="29">
        <v>45229</v>
      </c>
      <c r="D46" s="30">
        <v>120.77</v>
      </c>
      <c r="G46" s="25"/>
      <c r="H46" s="29">
        <v>45225</v>
      </c>
      <c r="I46" s="27">
        <v>52.927999999999997</v>
      </c>
    </row>
    <row r="47" spans="2:9" x14ac:dyDescent="0.25">
      <c r="B47" s="28" t="s">
        <v>75</v>
      </c>
      <c r="C47" s="29">
        <v>45230</v>
      </c>
      <c r="D47" s="30">
        <v>110.52</v>
      </c>
      <c r="G47" s="25"/>
      <c r="H47" s="29">
        <v>45226</v>
      </c>
      <c r="I47" s="27">
        <v>52.631000000000007</v>
      </c>
    </row>
    <row r="48" spans="2:9" x14ac:dyDescent="0.25">
      <c r="B48" s="28" t="s">
        <v>75</v>
      </c>
      <c r="C48" s="29">
        <v>45231</v>
      </c>
      <c r="D48" s="30">
        <v>109.34</v>
      </c>
      <c r="G48" s="25"/>
      <c r="H48" s="29">
        <v>45227</v>
      </c>
      <c r="I48" s="27" t="s">
        <v>76</v>
      </c>
    </row>
    <row r="49" spans="2:9" x14ac:dyDescent="0.25">
      <c r="B49" s="28" t="s">
        <v>75</v>
      </c>
      <c r="C49" s="29">
        <v>45232</v>
      </c>
      <c r="D49" s="30">
        <v>107.51</v>
      </c>
      <c r="G49" s="25"/>
      <c r="H49" s="29">
        <v>45228</v>
      </c>
      <c r="I49" s="27" t="s">
        <v>76</v>
      </c>
    </row>
    <row r="50" spans="2:9" x14ac:dyDescent="0.25">
      <c r="B50" s="28" t="s">
        <v>75</v>
      </c>
      <c r="C50" s="29">
        <v>45233</v>
      </c>
      <c r="D50" s="30">
        <v>107.4</v>
      </c>
      <c r="G50" s="25"/>
      <c r="H50" s="29">
        <v>45229</v>
      </c>
      <c r="I50" s="27">
        <v>52.633000000000003</v>
      </c>
    </row>
    <row r="51" spans="2:9" x14ac:dyDescent="0.25">
      <c r="B51" s="28" t="s">
        <v>75</v>
      </c>
      <c r="C51" s="29">
        <v>45236</v>
      </c>
      <c r="D51" s="30">
        <v>101.44</v>
      </c>
      <c r="G51" s="25"/>
      <c r="H51" s="29">
        <v>45230</v>
      </c>
      <c r="I51" s="27">
        <v>47.122000000000007</v>
      </c>
    </row>
    <row r="52" spans="2:9" x14ac:dyDescent="0.25">
      <c r="B52" s="28" t="s">
        <v>75</v>
      </c>
      <c r="C52" s="29">
        <v>45237</v>
      </c>
      <c r="D52" s="30">
        <v>103.19</v>
      </c>
      <c r="G52" s="25"/>
      <c r="H52" s="29">
        <v>45231</v>
      </c>
      <c r="I52" s="27">
        <v>46.33400000000001</v>
      </c>
    </row>
    <row r="53" spans="2:9" x14ac:dyDescent="0.25">
      <c r="B53" s="28" t="s">
        <v>75</v>
      </c>
      <c r="C53" s="29">
        <v>45238</v>
      </c>
      <c r="D53" s="30">
        <v>102.7</v>
      </c>
      <c r="G53" s="25"/>
      <c r="H53" s="29">
        <v>45232</v>
      </c>
      <c r="I53" s="27">
        <v>48.185000000000002</v>
      </c>
    </row>
    <row r="54" spans="2:9" x14ac:dyDescent="0.25">
      <c r="B54" s="28" t="s">
        <v>75</v>
      </c>
      <c r="C54" s="29">
        <v>45239</v>
      </c>
      <c r="D54" s="30">
        <v>108.59</v>
      </c>
      <c r="G54" s="25"/>
      <c r="H54" s="29">
        <v>45233</v>
      </c>
      <c r="I54" s="27">
        <v>47.488</v>
      </c>
    </row>
    <row r="55" spans="2:9" x14ac:dyDescent="0.25">
      <c r="B55" s="28" t="s">
        <v>75</v>
      </c>
      <c r="C55" s="29">
        <v>45240</v>
      </c>
      <c r="D55" s="30">
        <v>105.4</v>
      </c>
      <c r="G55" s="25"/>
      <c r="H55" s="29">
        <v>45234</v>
      </c>
      <c r="I55" s="27" t="s">
        <v>76</v>
      </c>
    </row>
    <row r="56" spans="2:9" x14ac:dyDescent="0.25">
      <c r="B56" s="28" t="s">
        <v>75</v>
      </c>
      <c r="C56" s="29">
        <v>45243</v>
      </c>
      <c r="D56" s="30">
        <v>106.48</v>
      </c>
      <c r="G56" s="25"/>
      <c r="H56" s="29">
        <v>45235</v>
      </c>
      <c r="I56" s="27" t="s">
        <v>76</v>
      </c>
    </row>
    <row r="57" spans="2:9" x14ac:dyDescent="0.25">
      <c r="B57" s="28" t="s">
        <v>75</v>
      </c>
      <c r="C57" s="29">
        <v>45244</v>
      </c>
      <c r="D57" s="30">
        <v>108.39</v>
      </c>
      <c r="G57" s="25"/>
      <c r="H57" s="29">
        <v>45236</v>
      </c>
      <c r="I57" s="27">
        <v>44.354999999999997</v>
      </c>
    </row>
    <row r="58" spans="2:9" x14ac:dyDescent="0.25">
      <c r="B58" s="28" t="s">
        <v>75</v>
      </c>
      <c r="C58" s="29">
        <v>45245</v>
      </c>
      <c r="D58" s="30">
        <v>106.42</v>
      </c>
      <c r="G58" s="25"/>
      <c r="H58" s="29">
        <v>45237</v>
      </c>
      <c r="I58" s="27">
        <v>45.213000000000001</v>
      </c>
    </row>
    <row r="59" spans="2:9" x14ac:dyDescent="0.25">
      <c r="B59" s="28" t="s">
        <v>75</v>
      </c>
      <c r="C59" s="29">
        <v>45246</v>
      </c>
      <c r="D59" s="30">
        <v>102.56</v>
      </c>
      <c r="G59" s="25"/>
      <c r="H59" s="29">
        <v>45238</v>
      </c>
      <c r="I59" s="27">
        <v>44.963999999999999</v>
      </c>
    </row>
    <row r="60" spans="2:9" x14ac:dyDescent="0.25">
      <c r="B60" s="28" t="s">
        <v>75</v>
      </c>
      <c r="C60" s="29">
        <v>45247</v>
      </c>
      <c r="D60" s="30">
        <v>100.36</v>
      </c>
      <c r="G60" s="25"/>
      <c r="H60" s="29">
        <v>45239</v>
      </c>
      <c r="I60" s="27">
        <v>47.535000000000004</v>
      </c>
    </row>
    <row r="61" spans="2:9" x14ac:dyDescent="0.25">
      <c r="B61" s="28" t="s">
        <v>75</v>
      </c>
      <c r="C61" s="29">
        <v>45250</v>
      </c>
      <c r="D61" s="30">
        <v>104.25</v>
      </c>
      <c r="G61" s="25"/>
      <c r="H61" s="29">
        <v>45240</v>
      </c>
      <c r="I61" s="27">
        <v>45.927999999999997</v>
      </c>
    </row>
    <row r="62" spans="2:9" x14ac:dyDescent="0.25">
      <c r="B62" s="28"/>
      <c r="C62" s="29"/>
      <c r="D62" s="30"/>
      <c r="G62" s="25"/>
      <c r="H62" s="29">
        <v>45241</v>
      </c>
      <c r="I62" s="30" t="s">
        <v>76</v>
      </c>
    </row>
    <row r="63" spans="2:9" x14ac:dyDescent="0.25">
      <c r="B63" s="28"/>
      <c r="C63" s="29"/>
      <c r="D63" s="30"/>
      <c r="G63" s="25"/>
      <c r="H63" s="29">
        <v>45242</v>
      </c>
      <c r="I63" s="30" t="s">
        <v>76</v>
      </c>
    </row>
    <row r="64" spans="2:9" x14ac:dyDescent="0.25">
      <c r="H64" s="29">
        <v>45243</v>
      </c>
      <c r="I64" s="30">
        <v>47.036999999999999</v>
      </c>
    </row>
    <row r="65" spans="8:9" x14ac:dyDescent="0.25">
      <c r="H65" s="29">
        <v>45244</v>
      </c>
      <c r="I65" s="30">
        <v>46.956000000000003</v>
      </c>
    </row>
    <row r="66" spans="8:9" x14ac:dyDescent="0.25">
      <c r="H66" s="29">
        <v>45245</v>
      </c>
      <c r="I66" s="30">
        <v>46.320999999999998</v>
      </c>
    </row>
    <row r="67" spans="8:9" x14ac:dyDescent="0.25">
      <c r="H67" s="29">
        <v>45246</v>
      </c>
      <c r="I67" s="30">
        <v>45.012</v>
      </c>
    </row>
    <row r="68" spans="8:9" x14ac:dyDescent="0.25">
      <c r="H68" s="29">
        <v>45247</v>
      </c>
      <c r="I68" s="30">
        <v>44.23</v>
      </c>
    </row>
    <row r="69" spans="8:9" x14ac:dyDescent="0.25">
      <c r="H69" s="29">
        <v>45248</v>
      </c>
      <c r="I69" s="30" t="s">
        <v>76</v>
      </c>
    </row>
    <row r="70" spans="8:9" x14ac:dyDescent="0.25">
      <c r="H70" s="29">
        <v>45249</v>
      </c>
      <c r="I70" s="30" t="s">
        <v>76</v>
      </c>
    </row>
    <row r="71" spans="8:9" x14ac:dyDescent="0.25">
      <c r="H71" s="29">
        <v>45250</v>
      </c>
      <c r="I71" s="30">
        <v>44.771000000000001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0D00-000000000000}"/>
    <hyperlink ref="B21" r:id="rId2" xr:uid="{00000000-0004-0000-0D00-000001000000}"/>
    <hyperlink ref="G21" r:id="rId3" xr:uid="{00000000-0004-0000-0D00-000002000000}"/>
    <hyperlink ref="H28:I28" r:id="rId4" display="CEGH" xr:uid="{00000000-0004-0000-0D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6:J63"/>
  <sheetViews>
    <sheetView topLeftCell="A19" zoomScale="70" zoomScaleNormal="70" workbookViewId="0">
      <selection activeCell="P21" sqref="P21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November 2023</v>
      </c>
      <c r="C8" s="84"/>
      <c r="D8" s="85"/>
      <c r="G8" s="83" t="str">
        <f ca="1">MID(CELL("dateiname",F1),FIND("]",CELL("dateiname",F1))+1,255)</f>
        <v>November 2023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14.15</v>
      </c>
      <c r="D10" s="12">
        <f>C10*1.2</f>
        <v>16.98</v>
      </c>
      <c r="E10" s="13"/>
      <c r="F10" s="13"/>
      <c r="G10" s="15" t="s">
        <v>31</v>
      </c>
      <c r="H10" s="41">
        <f>ROUND((($H$30-$H$31)+4.75)/10,2)</f>
        <v>5.0199999999999996</v>
      </c>
      <c r="I10" s="12">
        <f>H10*1.2</f>
        <v>6.0239999999999991</v>
      </c>
    </row>
    <row r="11" spans="2:9" x14ac:dyDescent="0.25">
      <c r="B11" s="16" t="s">
        <v>24</v>
      </c>
      <c r="C11" s="41">
        <f>ROUND(((($C$30-$C$31)*1.1)+9.75)/10,2)</f>
        <v>14.15</v>
      </c>
      <c r="D11" s="12">
        <f t="shared" ref="D11:D13" si="0">C11*1.2</f>
        <v>16.98</v>
      </c>
      <c r="E11" s="13"/>
      <c r="F11" s="13"/>
      <c r="G11" s="15" t="s">
        <v>30</v>
      </c>
      <c r="H11" s="41">
        <f>ROUND((($H$30-$H$31)+4.75)/10,2)</f>
        <v>5.0199999999999996</v>
      </c>
      <c r="I11" s="12">
        <f t="shared" ref="I11:I13" si="1">H11*1.2</f>
        <v>6.0239999999999991</v>
      </c>
    </row>
    <row r="12" spans="2:9" x14ac:dyDescent="0.25">
      <c r="B12" s="15" t="s">
        <v>25</v>
      </c>
      <c r="C12" s="41">
        <f>ROUND(((($C$30-$C$31)*1.1)+14.75)/10,2)</f>
        <v>14.65</v>
      </c>
      <c r="D12" s="12">
        <f t="shared" si="0"/>
        <v>17.579999999999998</v>
      </c>
      <c r="E12" s="13"/>
      <c r="F12" s="13"/>
      <c r="G12" s="15" t="s">
        <v>29</v>
      </c>
      <c r="H12" s="41">
        <f>ROUND((($H$30-$H$31)+9.75)/10,2)</f>
        <v>5.52</v>
      </c>
      <c r="I12" s="12">
        <f t="shared" si="1"/>
        <v>6.6239999999999997</v>
      </c>
    </row>
    <row r="13" spans="2:9" x14ac:dyDescent="0.25">
      <c r="B13" s="15" t="s">
        <v>26</v>
      </c>
      <c r="C13" s="41">
        <f>ROUND(((($C$30-$C$31)*1.1)+14.75)/10,2)</f>
        <v>14.65</v>
      </c>
      <c r="D13" s="12">
        <f t="shared" si="0"/>
        <v>17.579999999999998</v>
      </c>
      <c r="E13" s="13"/>
      <c r="F13" s="13"/>
      <c r="G13" s="15" t="s">
        <v>32</v>
      </c>
      <c r="H13" s="41">
        <f>ROUND((($H$30-$H$31)+9.75)/10,2)</f>
        <v>5.52</v>
      </c>
      <c r="I13" s="12">
        <f t="shared" si="1"/>
        <v>6.6239999999999997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November 2023</v>
      </c>
      <c r="D26" s="102"/>
      <c r="G26" s="18" t="s">
        <v>0</v>
      </c>
      <c r="H26" s="103" t="str">
        <f ca="1">G8</f>
        <v>November 2023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AVERAGE(D41:D62)</f>
        <v>119.74954545454544</v>
      </c>
      <c r="D30" s="10" t="s">
        <v>5</v>
      </c>
      <c r="G30" s="9" t="s">
        <v>8</v>
      </c>
      <c r="H30" s="11">
        <f>I34</f>
        <v>45.472772727272726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November 2023</v>
      </c>
      <c r="H34" s="109"/>
      <c r="I34" s="37">
        <f>AVERAGE(I41:I62)</f>
        <v>45.472772727272726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November 2023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74</v>
      </c>
      <c r="C41" s="26">
        <v>45190</v>
      </c>
      <c r="D41" s="27">
        <v>119.8</v>
      </c>
      <c r="G41" s="25"/>
      <c r="H41" s="26">
        <v>45190</v>
      </c>
      <c r="I41" s="27">
        <v>45.054000000000002</v>
      </c>
    </row>
    <row r="42" spans="2:9" x14ac:dyDescent="0.25">
      <c r="B42" s="28" t="s">
        <v>74</v>
      </c>
      <c r="C42" s="29">
        <v>45191</v>
      </c>
      <c r="D42" s="30">
        <v>120.36</v>
      </c>
      <c r="G42" s="25"/>
      <c r="H42" s="29">
        <v>45191</v>
      </c>
      <c r="I42" s="27">
        <v>45.223999999999997</v>
      </c>
    </row>
    <row r="43" spans="2:9" x14ac:dyDescent="0.25">
      <c r="B43" s="28" t="s">
        <v>74</v>
      </c>
      <c r="C43" s="29">
        <v>45194</v>
      </c>
      <c r="D43" s="30">
        <v>124.32</v>
      </c>
      <c r="G43" s="25"/>
      <c r="H43" s="29">
        <v>45194</v>
      </c>
      <c r="I43" s="27">
        <v>48.006999999999998</v>
      </c>
    </row>
    <row r="44" spans="2:9" x14ac:dyDescent="0.25">
      <c r="B44" s="28" t="s">
        <v>74</v>
      </c>
      <c r="C44" s="29">
        <v>45195</v>
      </c>
      <c r="D44" s="30">
        <v>120.43</v>
      </c>
      <c r="G44" s="25"/>
      <c r="H44" s="29">
        <v>45195</v>
      </c>
      <c r="I44" s="27">
        <v>44.594999999999999</v>
      </c>
    </row>
    <row r="45" spans="2:9" x14ac:dyDescent="0.25">
      <c r="B45" s="28" t="s">
        <v>74</v>
      </c>
      <c r="C45" s="29">
        <v>45196</v>
      </c>
      <c r="D45" s="30">
        <v>119.34</v>
      </c>
      <c r="G45" s="25"/>
      <c r="H45" s="29">
        <v>45196</v>
      </c>
      <c r="I45" s="27">
        <v>43.863</v>
      </c>
    </row>
    <row r="46" spans="2:9" x14ac:dyDescent="0.25">
      <c r="B46" s="28" t="s">
        <v>74</v>
      </c>
      <c r="C46" s="29">
        <v>45197</v>
      </c>
      <c r="D46" s="30">
        <v>119.82</v>
      </c>
      <c r="G46" s="25"/>
      <c r="H46" s="29">
        <v>45197</v>
      </c>
      <c r="I46" s="27">
        <v>43.6</v>
      </c>
    </row>
    <row r="47" spans="2:9" x14ac:dyDescent="0.25">
      <c r="B47" s="28" t="s">
        <v>74</v>
      </c>
      <c r="C47" s="29">
        <v>45198</v>
      </c>
      <c r="D47" s="30">
        <v>115.34</v>
      </c>
      <c r="G47" s="25"/>
      <c r="H47" s="29">
        <v>45198</v>
      </c>
      <c r="I47" s="27">
        <v>42.22</v>
      </c>
    </row>
    <row r="48" spans="2:9" x14ac:dyDescent="0.25">
      <c r="B48" s="28" t="s">
        <v>74</v>
      </c>
      <c r="C48" s="29">
        <v>45201</v>
      </c>
      <c r="D48" s="30">
        <v>108.95</v>
      </c>
      <c r="G48" s="25"/>
      <c r="H48" s="29">
        <v>45201</v>
      </c>
      <c r="I48" s="27">
        <v>39.57</v>
      </c>
    </row>
    <row r="49" spans="2:9" x14ac:dyDescent="0.25">
      <c r="B49" s="28" t="s">
        <v>74</v>
      </c>
      <c r="C49" s="29">
        <v>45202</v>
      </c>
      <c r="D49" s="30">
        <v>104.32</v>
      </c>
      <c r="G49" s="25"/>
      <c r="H49" s="29">
        <v>45202</v>
      </c>
      <c r="I49" s="27">
        <v>37.439</v>
      </c>
    </row>
    <row r="50" spans="2:9" x14ac:dyDescent="0.25">
      <c r="B50" s="28" t="s">
        <v>74</v>
      </c>
      <c r="C50" s="29">
        <v>45203</v>
      </c>
      <c r="D50" s="30">
        <v>106</v>
      </c>
      <c r="G50" s="25"/>
      <c r="H50" s="29">
        <v>45203</v>
      </c>
      <c r="I50" s="27">
        <v>38.82</v>
      </c>
    </row>
    <row r="51" spans="2:9" x14ac:dyDescent="0.25">
      <c r="B51" s="28" t="s">
        <v>74</v>
      </c>
      <c r="C51" s="29">
        <v>45204</v>
      </c>
      <c r="D51" s="30">
        <v>104.13</v>
      </c>
      <c r="G51" s="25"/>
      <c r="H51" s="29">
        <v>45204</v>
      </c>
      <c r="I51" s="27">
        <v>36.65</v>
      </c>
    </row>
    <row r="52" spans="2:9" x14ac:dyDescent="0.25">
      <c r="B52" s="28" t="s">
        <v>74</v>
      </c>
      <c r="C52" s="29">
        <v>45205</v>
      </c>
      <c r="D52" s="30">
        <v>105.2</v>
      </c>
      <c r="G52" s="25"/>
      <c r="H52" s="29">
        <v>45205</v>
      </c>
      <c r="I52" s="27">
        <v>38.723999999999997</v>
      </c>
    </row>
    <row r="53" spans="2:9" x14ac:dyDescent="0.25">
      <c r="B53" s="28" t="s">
        <v>74</v>
      </c>
      <c r="C53" s="29">
        <v>45208</v>
      </c>
      <c r="D53" s="30">
        <v>116.55</v>
      </c>
      <c r="G53" s="25"/>
      <c r="H53" s="29">
        <v>45208</v>
      </c>
      <c r="I53" s="27">
        <v>44.2</v>
      </c>
    </row>
    <row r="54" spans="2:9" x14ac:dyDescent="0.25">
      <c r="B54" s="28" t="s">
        <v>74</v>
      </c>
      <c r="C54" s="29">
        <v>45209</v>
      </c>
      <c r="D54" s="30">
        <v>128.80000000000001</v>
      </c>
      <c r="G54" s="25"/>
      <c r="H54" s="29">
        <v>45209</v>
      </c>
      <c r="I54" s="27">
        <v>49.564</v>
      </c>
    </row>
    <row r="55" spans="2:9" x14ac:dyDescent="0.25">
      <c r="B55" s="28" t="s">
        <v>74</v>
      </c>
      <c r="C55" s="29">
        <v>45210</v>
      </c>
      <c r="D55" s="30">
        <v>122.51</v>
      </c>
      <c r="G55" s="25"/>
      <c r="H55" s="29">
        <v>45210</v>
      </c>
      <c r="I55" s="27">
        <v>46.500999999999998</v>
      </c>
    </row>
    <row r="56" spans="2:9" x14ac:dyDescent="0.25">
      <c r="B56" s="28" t="s">
        <v>74</v>
      </c>
      <c r="C56" s="29">
        <v>45211</v>
      </c>
      <c r="D56" s="30">
        <v>133.94</v>
      </c>
      <c r="G56" s="25"/>
      <c r="H56" s="29">
        <v>45211</v>
      </c>
      <c r="I56" s="27">
        <v>53.161999999999999</v>
      </c>
    </row>
    <row r="57" spans="2:9" x14ac:dyDescent="0.25">
      <c r="B57" s="28" t="s">
        <v>74</v>
      </c>
      <c r="C57" s="29">
        <v>45212</v>
      </c>
      <c r="D57" s="30">
        <v>138.27000000000001</v>
      </c>
      <c r="G57" s="25"/>
      <c r="H57" s="29">
        <v>45212</v>
      </c>
      <c r="I57" s="27">
        <v>53.98</v>
      </c>
    </row>
    <row r="58" spans="2:9" x14ac:dyDescent="0.25">
      <c r="B58" s="28" t="s">
        <v>74</v>
      </c>
      <c r="C58" s="29">
        <v>45215</v>
      </c>
      <c r="D58" s="30">
        <v>123.12</v>
      </c>
      <c r="G58" s="25"/>
      <c r="H58" s="29">
        <v>45215</v>
      </c>
      <c r="I58" s="27">
        <v>48.5</v>
      </c>
    </row>
    <row r="59" spans="2:9" x14ac:dyDescent="0.25">
      <c r="B59" s="28" t="s">
        <v>74</v>
      </c>
      <c r="C59" s="29">
        <v>45216</v>
      </c>
      <c r="D59" s="30">
        <v>124.06</v>
      </c>
      <c r="G59" s="25"/>
      <c r="H59" s="29">
        <v>45216</v>
      </c>
      <c r="I59" s="27">
        <v>49.158999999999999</v>
      </c>
    </row>
    <row r="60" spans="2:9" x14ac:dyDescent="0.25">
      <c r="B60" s="28" t="s">
        <v>74</v>
      </c>
      <c r="C60" s="29">
        <v>45217</v>
      </c>
      <c r="D60" s="30">
        <v>127.79</v>
      </c>
      <c r="G60" s="25"/>
      <c r="H60" s="29">
        <v>45217</v>
      </c>
      <c r="I60" s="27">
        <v>50.676000000000002</v>
      </c>
    </row>
    <row r="61" spans="2:9" x14ac:dyDescent="0.25">
      <c r="B61" s="28" t="s">
        <v>74</v>
      </c>
      <c r="C61" s="29">
        <v>45218</v>
      </c>
      <c r="D61" s="30">
        <v>125.65</v>
      </c>
      <c r="G61" s="25"/>
      <c r="H61" s="29">
        <v>45218</v>
      </c>
      <c r="I61" s="27">
        <v>50.237000000000002</v>
      </c>
    </row>
    <row r="62" spans="2:9" x14ac:dyDescent="0.25">
      <c r="B62" s="28" t="s">
        <v>74</v>
      </c>
      <c r="C62" s="29">
        <v>45219</v>
      </c>
      <c r="D62" s="30">
        <v>125.79</v>
      </c>
      <c r="G62" s="25"/>
      <c r="H62" s="29">
        <v>45219</v>
      </c>
      <c r="I62" s="30">
        <v>50.655999999999999</v>
      </c>
    </row>
    <row r="63" spans="2:9" x14ac:dyDescent="0.25">
      <c r="B63" s="28"/>
      <c r="C63" s="29"/>
      <c r="D63" s="30"/>
      <c r="G63" s="25"/>
      <c r="H63" s="29"/>
      <c r="I63" s="30"/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0E00-000000000000}"/>
    <hyperlink ref="B21" r:id="rId2" xr:uid="{00000000-0004-0000-0E00-000001000000}"/>
    <hyperlink ref="G21" r:id="rId3" xr:uid="{00000000-0004-0000-0E00-000002000000}"/>
    <hyperlink ref="H28:I28" r:id="rId4" display="CEGH" xr:uid="{00000000-0004-0000-0E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6:J63"/>
  <sheetViews>
    <sheetView zoomScale="70" zoomScaleNormal="70" workbookViewId="0">
      <selection activeCell="G73" sqref="G73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Oktober 2023</v>
      </c>
      <c r="C8" s="84"/>
      <c r="D8" s="85"/>
      <c r="G8" s="83" t="str">
        <f ca="1">MID(CELL("dateiname",F1),FIND("]",CELL("dateiname",F1))+1,255)</f>
        <v>Oktober 2023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12.32</v>
      </c>
      <c r="D10" s="12">
        <f>C10*1.2</f>
        <v>14.783999999999999</v>
      </c>
      <c r="E10" s="13"/>
      <c r="F10" s="13"/>
      <c r="G10" s="15" t="s">
        <v>31</v>
      </c>
      <c r="H10" s="41">
        <f>ROUND((($H$30-$H$31)+4.75)/10,2)</f>
        <v>4.33</v>
      </c>
      <c r="I10" s="12">
        <f>H10*1.2</f>
        <v>5.1959999999999997</v>
      </c>
    </row>
    <row r="11" spans="2:9" x14ac:dyDescent="0.25">
      <c r="B11" s="16" t="s">
        <v>24</v>
      </c>
      <c r="C11" s="41">
        <f>ROUND(((($C$30-$C$31)*1.1)+9.75)/10,2)</f>
        <v>12.32</v>
      </c>
      <c r="D11" s="12">
        <f t="shared" ref="D11:D13" si="0">C11*1.2</f>
        <v>14.783999999999999</v>
      </c>
      <c r="E11" s="13"/>
      <c r="F11" s="13"/>
      <c r="G11" s="15" t="s">
        <v>30</v>
      </c>
      <c r="H11" s="41">
        <f>ROUND((($H$30-$H$31)+4.75)/10,2)</f>
        <v>4.33</v>
      </c>
      <c r="I11" s="12">
        <f t="shared" ref="I11:I13" si="1">H11*1.2</f>
        <v>5.1959999999999997</v>
      </c>
    </row>
    <row r="12" spans="2:9" x14ac:dyDescent="0.25">
      <c r="B12" s="15" t="s">
        <v>25</v>
      </c>
      <c r="C12" s="41">
        <f>ROUND(((($C$30-$C$31)*1.1)+14.75)/10,2)</f>
        <v>12.82</v>
      </c>
      <c r="D12" s="12">
        <f t="shared" si="0"/>
        <v>15.384</v>
      </c>
      <c r="E12" s="13"/>
      <c r="F12" s="13"/>
      <c r="G12" s="15" t="s">
        <v>29</v>
      </c>
      <c r="H12" s="41">
        <f>ROUND((($H$30-$H$31)+9.75)/10,2)</f>
        <v>4.83</v>
      </c>
      <c r="I12" s="12">
        <f t="shared" si="1"/>
        <v>5.7960000000000003</v>
      </c>
    </row>
    <row r="13" spans="2:9" x14ac:dyDescent="0.25">
      <c r="B13" s="15" t="s">
        <v>26</v>
      </c>
      <c r="C13" s="41">
        <f>ROUND(((($C$30-$C$31)*1.1)+14.75)/10,2)</f>
        <v>12.82</v>
      </c>
      <c r="D13" s="12">
        <f t="shared" si="0"/>
        <v>15.384</v>
      </c>
      <c r="E13" s="13"/>
      <c r="F13" s="13"/>
      <c r="G13" s="15" t="s">
        <v>32</v>
      </c>
      <c r="H13" s="41">
        <f>ROUND((($H$30-$H$31)+9.75)/10,2)</f>
        <v>4.83</v>
      </c>
      <c r="I13" s="12">
        <f t="shared" si="1"/>
        <v>5.7960000000000003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Oktober 2023</v>
      </c>
      <c r="D26" s="102"/>
      <c r="G26" s="18" t="s">
        <v>0</v>
      </c>
      <c r="H26" s="103" t="str">
        <f ca="1">G8</f>
        <v>Oktober 2023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103.16304347826087</v>
      </c>
      <c r="D30" s="10" t="s">
        <v>5</v>
      </c>
      <c r="G30" s="9" t="s">
        <v>8</v>
      </c>
      <c r="H30" s="11">
        <f>I34</f>
        <v>38.553260869565221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Oktober 2023</v>
      </c>
      <c r="H34" s="109"/>
      <c r="I34" s="37">
        <f>AVERAGE(I41:I63)</f>
        <v>38.553260869565221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Oktober 2023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73</v>
      </c>
      <c r="C41" s="26">
        <v>45159</v>
      </c>
      <c r="D41" s="27">
        <v>120.24</v>
      </c>
      <c r="G41" s="25"/>
      <c r="H41" s="26">
        <v>45159</v>
      </c>
      <c r="I41" s="27">
        <v>47.256</v>
      </c>
    </row>
    <row r="42" spans="2:9" x14ac:dyDescent="0.25">
      <c r="B42" s="28" t="s">
        <v>73</v>
      </c>
      <c r="C42" s="29">
        <v>45160</v>
      </c>
      <c r="D42" s="30">
        <v>126.63</v>
      </c>
      <c r="G42" s="25"/>
      <c r="H42" s="29">
        <v>45160</v>
      </c>
      <c r="I42" s="27">
        <v>48.573999999999998</v>
      </c>
    </row>
    <row r="43" spans="2:9" x14ac:dyDescent="0.25">
      <c r="B43" s="28" t="s">
        <v>73</v>
      </c>
      <c r="C43" s="29">
        <v>45161</v>
      </c>
      <c r="D43" s="30">
        <v>117.84</v>
      </c>
      <c r="G43" s="25"/>
      <c r="H43" s="29">
        <v>45161</v>
      </c>
      <c r="I43" s="27">
        <v>43.530999999999999</v>
      </c>
    </row>
    <row r="44" spans="2:9" x14ac:dyDescent="0.25">
      <c r="B44" s="28" t="s">
        <v>73</v>
      </c>
      <c r="C44" s="29">
        <v>45162</v>
      </c>
      <c r="D44" s="30">
        <v>105.22</v>
      </c>
      <c r="G44" s="25"/>
      <c r="H44" s="29">
        <v>45162</v>
      </c>
      <c r="I44" s="27">
        <v>37.161999999999999</v>
      </c>
    </row>
    <row r="45" spans="2:9" x14ac:dyDescent="0.25">
      <c r="B45" s="28" t="s">
        <v>73</v>
      </c>
      <c r="C45" s="29">
        <v>45163</v>
      </c>
      <c r="D45" s="30">
        <v>104.49</v>
      </c>
      <c r="G45" s="25"/>
      <c r="H45" s="29">
        <v>45163</v>
      </c>
      <c r="I45" s="27">
        <v>39.432000000000002</v>
      </c>
    </row>
    <row r="46" spans="2:9" x14ac:dyDescent="0.25">
      <c r="B46" s="28" t="s">
        <v>73</v>
      </c>
      <c r="C46" s="29">
        <v>45166</v>
      </c>
      <c r="D46" s="30">
        <v>113.73</v>
      </c>
      <c r="G46" s="25"/>
      <c r="H46" s="29">
        <v>45166</v>
      </c>
      <c r="I46" s="27">
        <v>42.978000000000002</v>
      </c>
    </row>
    <row r="47" spans="2:9" x14ac:dyDescent="0.25">
      <c r="B47" s="28" t="s">
        <v>73</v>
      </c>
      <c r="C47" s="29">
        <v>45167</v>
      </c>
      <c r="D47" s="30">
        <v>108.47</v>
      </c>
      <c r="G47" s="25"/>
      <c r="H47" s="29">
        <v>45167</v>
      </c>
      <c r="I47" s="27">
        <v>39.994999999999997</v>
      </c>
    </row>
    <row r="48" spans="2:9" x14ac:dyDescent="0.25">
      <c r="B48" s="28" t="s">
        <v>73</v>
      </c>
      <c r="C48" s="29">
        <v>45168</v>
      </c>
      <c r="D48" s="30">
        <v>108.76</v>
      </c>
      <c r="G48" s="25"/>
      <c r="H48" s="29">
        <v>45168</v>
      </c>
      <c r="I48" s="27">
        <v>41.17</v>
      </c>
    </row>
    <row r="49" spans="2:9" x14ac:dyDescent="0.25">
      <c r="B49" s="28" t="s">
        <v>73</v>
      </c>
      <c r="C49" s="29">
        <v>45169</v>
      </c>
      <c r="D49" s="30">
        <v>103.26</v>
      </c>
      <c r="G49" s="25"/>
      <c r="H49" s="29">
        <v>45169</v>
      </c>
      <c r="I49" s="27">
        <v>36.896999999999998</v>
      </c>
    </row>
    <row r="50" spans="2:9" x14ac:dyDescent="0.25">
      <c r="B50" s="28" t="s">
        <v>73</v>
      </c>
      <c r="C50" s="29">
        <v>45170</v>
      </c>
      <c r="D50" s="30">
        <v>102.52</v>
      </c>
      <c r="G50" s="25"/>
      <c r="H50" s="29">
        <v>45170</v>
      </c>
      <c r="I50" s="27">
        <v>36.945</v>
      </c>
    </row>
    <row r="51" spans="2:9" x14ac:dyDescent="0.25">
      <c r="B51" s="28" t="s">
        <v>73</v>
      </c>
      <c r="C51" s="29">
        <v>45173</v>
      </c>
      <c r="D51" s="30">
        <v>99.42</v>
      </c>
      <c r="G51" s="25"/>
      <c r="H51" s="29">
        <v>45173</v>
      </c>
      <c r="I51" s="27">
        <v>34.976999999999997</v>
      </c>
    </row>
    <row r="52" spans="2:9" x14ac:dyDescent="0.25">
      <c r="B52" s="28" t="s">
        <v>73</v>
      </c>
      <c r="C52" s="29">
        <v>45174</v>
      </c>
      <c r="D52" s="30">
        <v>98.23</v>
      </c>
      <c r="G52" s="25"/>
      <c r="H52" s="29">
        <v>45174</v>
      </c>
      <c r="I52" s="27">
        <v>35.862000000000002</v>
      </c>
    </row>
    <row r="53" spans="2:9" x14ac:dyDescent="0.25">
      <c r="B53" s="28" t="s">
        <v>73</v>
      </c>
      <c r="C53" s="29">
        <v>45175</v>
      </c>
      <c r="D53" s="30">
        <v>91.05</v>
      </c>
      <c r="G53" s="25"/>
      <c r="H53" s="29">
        <v>45175</v>
      </c>
      <c r="I53" s="27">
        <v>32.777999999999999</v>
      </c>
    </row>
    <row r="54" spans="2:9" x14ac:dyDescent="0.25">
      <c r="B54" s="28" t="s">
        <v>73</v>
      </c>
      <c r="C54" s="29">
        <v>45176</v>
      </c>
      <c r="D54" s="30">
        <v>94.24</v>
      </c>
      <c r="G54" s="25"/>
      <c r="H54" s="29">
        <v>45176</v>
      </c>
      <c r="I54" s="27">
        <v>34.15</v>
      </c>
    </row>
    <row r="55" spans="2:9" x14ac:dyDescent="0.25">
      <c r="B55" s="28" t="s">
        <v>73</v>
      </c>
      <c r="C55" s="29">
        <v>45177</v>
      </c>
      <c r="D55" s="30">
        <v>94.78</v>
      </c>
      <c r="G55" s="25"/>
      <c r="H55" s="29">
        <v>45177</v>
      </c>
      <c r="I55" s="27">
        <v>35.9</v>
      </c>
    </row>
    <row r="56" spans="2:9" x14ac:dyDescent="0.25">
      <c r="B56" s="28" t="s">
        <v>73</v>
      </c>
      <c r="C56" s="29">
        <v>45180</v>
      </c>
      <c r="D56" s="30">
        <v>97.1</v>
      </c>
      <c r="G56" s="25"/>
      <c r="H56" s="29">
        <v>45180</v>
      </c>
      <c r="I56" s="27">
        <v>37.460999999999999</v>
      </c>
    </row>
    <row r="57" spans="2:9" x14ac:dyDescent="0.25">
      <c r="B57" s="28" t="s">
        <v>73</v>
      </c>
      <c r="C57" s="29">
        <v>45181</v>
      </c>
      <c r="D57" s="30">
        <v>95.89</v>
      </c>
      <c r="G57" s="25"/>
      <c r="H57" s="29">
        <v>45181</v>
      </c>
      <c r="I57" s="27">
        <v>36.359000000000002</v>
      </c>
    </row>
    <row r="58" spans="2:9" x14ac:dyDescent="0.25">
      <c r="B58" s="28" t="s">
        <v>73</v>
      </c>
      <c r="C58" s="29">
        <v>45182</v>
      </c>
      <c r="D58" s="30">
        <v>100.61</v>
      </c>
      <c r="G58" s="25"/>
      <c r="H58" s="29">
        <v>45182</v>
      </c>
      <c r="I58" s="27">
        <v>38.155999999999999</v>
      </c>
    </row>
    <row r="59" spans="2:9" x14ac:dyDescent="0.25">
      <c r="B59" s="28" t="s">
        <v>73</v>
      </c>
      <c r="C59" s="29">
        <v>45183</v>
      </c>
      <c r="D59" s="30">
        <v>96.99</v>
      </c>
      <c r="G59" s="25"/>
      <c r="H59" s="29">
        <v>45183</v>
      </c>
      <c r="I59" s="27">
        <v>36.975999999999999</v>
      </c>
    </row>
    <row r="60" spans="2:9" x14ac:dyDescent="0.25">
      <c r="B60" s="28" t="s">
        <v>73</v>
      </c>
      <c r="C60" s="29">
        <v>45184</v>
      </c>
      <c r="D60" s="30">
        <v>97.84</v>
      </c>
      <c r="G60" s="25"/>
      <c r="H60" s="29">
        <v>45184</v>
      </c>
      <c r="I60" s="27">
        <v>37.743000000000002</v>
      </c>
    </row>
    <row r="61" spans="2:9" x14ac:dyDescent="0.25">
      <c r="B61" s="28" t="s">
        <v>73</v>
      </c>
      <c r="C61" s="29">
        <v>45187</v>
      </c>
      <c r="D61" s="30">
        <v>95.66</v>
      </c>
      <c r="G61" s="25"/>
      <c r="H61" s="29">
        <v>45187</v>
      </c>
      <c r="I61" s="27">
        <v>35.936999999999998</v>
      </c>
    </row>
    <row r="62" spans="2:9" x14ac:dyDescent="0.25">
      <c r="B62" s="28" t="s">
        <v>73</v>
      </c>
      <c r="C62" s="29">
        <v>45188</v>
      </c>
      <c r="D62" s="30">
        <v>99.46</v>
      </c>
      <c r="G62" s="25"/>
      <c r="H62" s="29">
        <v>45188</v>
      </c>
      <c r="I62" s="30">
        <v>37.991</v>
      </c>
    </row>
    <row r="63" spans="2:9" x14ac:dyDescent="0.25">
      <c r="B63" s="28" t="s">
        <v>73</v>
      </c>
      <c r="C63" s="29">
        <v>45189</v>
      </c>
      <c r="D63" s="30">
        <v>100.32</v>
      </c>
      <c r="G63" s="25"/>
      <c r="H63" s="29">
        <v>45189</v>
      </c>
      <c r="I63" s="30">
        <v>38.494999999999997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0F00-000000000000}"/>
    <hyperlink ref="B21" r:id="rId2" xr:uid="{00000000-0004-0000-0F00-000001000000}"/>
    <hyperlink ref="G21" r:id="rId3" xr:uid="{00000000-0004-0000-0F00-000002000000}"/>
    <hyperlink ref="H28:I28" r:id="rId4" display="CEGH" xr:uid="{00000000-0004-0000-0F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6:J62"/>
  <sheetViews>
    <sheetView zoomScale="70" zoomScaleNormal="70" workbookViewId="0">
      <selection activeCell="L20" sqref="L20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September 2023</v>
      </c>
      <c r="C8" s="84"/>
      <c r="D8" s="85"/>
      <c r="G8" s="83" t="str">
        <f ca="1">MID(CELL("dateiname",F1),FIND("]",CELL("dateiname",F1))+1,255)</f>
        <v>September 2023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11.63</v>
      </c>
      <c r="D10" s="12">
        <f>C10*1.2</f>
        <v>13.956000000000001</v>
      </c>
      <c r="E10" s="13"/>
      <c r="F10" s="13"/>
      <c r="G10" s="15" t="s">
        <v>31</v>
      </c>
      <c r="H10" s="41">
        <f>ROUND((($H$30-$H$31)+4.75)/10,2)</f>
        <v>3.92</v>
      </c>
      <c r="I10" s="12">
        <f>H10*1.2</f>
        <v>4.7039999999999997</v>
      </c>
    </row>
    <row r="11" spans="2:9" x14ac:dyDescent="0.25">
      <c r="B11" s="16" t="s">
        <v>24</v>
      </c>
      <c r="C11" s="41">
        <f>ROUND(((($C$30-$C$31)*1.1)+9.75)/10,2)</f>
        <v>11.63</v>
      </c>
      <c r="D11" s="12">
        <f t="shared" ref="D11:D13" si="0">C11*1.2</f>
        <v>13.956000000000001</v>
      </c>
      <c r="E11" s="13"/>
      <c r="F11" s="13"/>
      <c r="G11" s="15" t="s">
        <v>30</v>
      </c>
      <c r="H11" s="41">
        <f>ROUND((($H$30-$H$31)+4.75)/10,2)</f>
        <v>3.92</v>
      </c>
      <c r="I11" s="12">
        <f t="shared" ref="I11:I13" si="1">H11*1.2</f>
        <v>4.7039999999999997</v>
      </c>
    </row>
    <row r="12" spans="2:9" x14ac:dyDescent="0.25">
      <c r="B12" s="15" t="s">
        <v>25</v>
      </c>
      <c r="C12" s="41">
        <f>ROUND(((($C$30-$C$31)*1.1)+14.75)/10,2)</f>
        <v>12.13</v>
      </c>
      <c r="D12" s="12">
        <f t="shared" si="0"/>
        <v>14.556000000000001</v>
      </c>
      <c r="E12" s="13"/>
      <c r="F12" s="13"/>
      <c r="G12" s="15" t="s">
        <v>29</v>
      </c>
      <c r="H12" s="41">
        <f>ROUND((($H$30-$H$31)+9.75)/10,2)</f>
        <v>4.42</v>
      </c>
      <c r="I12" s="12">
        <f t="shared" si="1"/>
        <v>5.3039999999999994</v>
      </c>
    </row>
    <row r="13" spans="2:9" x14ac:dyDescent="0.25">
      <c r="B13" s="15" t="s">
        <v>26</v>
      </c>
      <c r="C13" s="41">
        <f>ROUND(((($C$30-$C$31)*1.1)+14.75)/10,2)</f>
        <v>12.13</v>
      </c>
      <c r="D13" s="12">
        <f t="shared" si="0"/>
        <v>14.556000000000001</v>
      </c>
      <c r="E13" s="13"/>
      <c r="F13" s="13"/>
      <c r="G13" s="15" t="s">
        <v>32</v>
      </c>
      <c r="H13" s="41">
        <f>ROUND((($H$30-$H$31)+9.75)/10,2)</f>
        <v>4.42</v>
      </c>
      <c r="I13" s="12">
        <f t="shared" si="1"/>
        <v>5.3039999999999994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September 2023</v>
      </c>
      <c r="D26" s="102"/>
      <c r="G26" s="18" t="s">
        <v>0</v>
      </c>
      <c r="H26" s="103" t="str">
        <f ca="1">G8</f>
        <v>September 2023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AVERAGE(D41:D61)</f>
        <v>96.86333333333333</v>
      </c>
      <c r="D30" s="10" t="s">
        <v>5</v>
      </c>
      <c r="G30" s="9" t="s">
        <v>8</v>
      </c>
      <c r="H30" s="11">
        <f>I34</f>
        <v>34.466047619047622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September 2023</v>
      </c>
      <c r="H34" s="109"/>
      <c r="I34" s="37">
        <f>AVERAGE(I41:I62)</f>
        <v>34.466047619047622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September 2023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72</v>
      </c>
      <c r="C41" s="26">
        <v>45128</v>
      </c>
      <c r="D41" s="27">
        <v>97.3</v>
      </c>
      <c r="G41" s="25"/>
      <c r="H41" s="26">
        <v>45128</v>
      </c>
      <c r="I41" s="27">
        <v>31.87</v>
      </c>
    </row>
    <row r="42" spans="2:9" x14ac:dyDescent="0.25">
      <c r="B42" s="28" t="s">
        <v>72</v>
      </c>
      <c r="C42" s="29">
        <v>45131</v>
      </c>
      <c r="D42" s="30">
        <v>100.53</v>
      </c>
      <c r="G42" s="25"/>
      <c r="H42" s="26">
        <v>45131</v>
      </c>
      <c r="I42" s="27">
        <v>33.82</v>
      </c>
    </row>
    <row r="43" spans="2:9" x14ac:dyDescent="0.25">
      <c r="B43" s="28" t="s">
        <v>72</v>
      </c>
      <c r="C43" s="29">
        <v>45132</v>
      </c>
      <c r="D43" s="30">
        <v>102.72</v>
      </c>
      <c r="G43" s="25"/>
      <c r="H43" s="26">
        <v>45132</v>
      </c>
      <c r="I43" s="27">
        <v>35.99</v>
      </c>
    </row>
    <row r="44" spans="2:9" x14ac:dyDescent="0.25">
      <c r="B44" s="28" t="s">
        <v>72</v>
      </c>
      <c r="C44" s="29">
        <v>45133</v>
      </c>
      <c r="D44" s="30">
        <v>97.45</v>
      </c>
      <c r="G44" s="25"/>
      <c r="H44" s="26">
        <v>45133</v>
      </c>
      <c r="I44" s="27">
        <v>32.67</v>
      </c>
    </row>
    <row r="45" spans="2:9" x14ac:dyDescent="0.25">
      <c r="B45" s="28" t="s">
        <v>72</v>
      </c>
      <c r="C45" s="29">
        <v>45134</v>
      </c>
      <c r="D45" s="30">
        <v>95.35</v>
      </c>
      <c r="G45" s="25"/>
      <c r="H45" s="26">
        <v>45134</v>
      </c>
      <c r="I45" s="27">
        <v>31.506</v>
      </c>
    </row>
    <row r="46" spans="2:9" x14ac:dyDescent="0.25">
      <c r="B46" s="28" t="s">
        <v>72</v>
      </c>
      <c r="C46" s="29">
        <v>45135</v>
      </c>
      <c r="D46" s="30">
        <v>90.9</v>
      </c>
      <c r="G46" s="25"/>
      <c r="H46" s="26">
        <v>45135</v>
      </c>
      <c r="I46" s="27">
        <v>29.056999999999999</v>
      </c>
    </row>
    <row r="47" spans="2:9" x14ac:dyDescent="0.25">
      <c r="B47" s="28" t="s">
        <v>72</v>
      </c>
      <c r="C47" s="29">
        <v>45138</v>
      </c>
      <c r="D47" s="30">
        <v>92.4</v>
      </c>
      <c r="G47" s="25"/>
      <c r="H47" s="26">
        <v>45138</v>
      </c>
      <c r="I47" s="27">
        <v>30.265000000000001</v>
      </c>
    </row>
    <row r="48" spans="2:9" x14ac:dyDescent="0.25">
      <c r="B48" s="28" t="s">
        <v>72</v>
      </c>
      <c r="C48" s="29">
        <v>45139</v>
      </c>
      <c r="D48" s="30">
        <v>89.82</v>
      </c>
      <c r="G48" s="25"/>
      <c r="H48" s="26">
        <v>45139</v>
      </c>
      <c r="I48" s="27">
        <v>29.38</v>
      </c>
    </row>
    <row r="49" spans="2:9" x14ac:dyDescent="0.25">
      <c r="B49" s="28" t="s">
        <v>72</v>
      </c>
      <c r="C49" s="29">
        <v>45140</v>
      </c>
      <c r="D49" s="30">
        <v>90.56</v>
      </c>
      <c r="G49" s="25"/>
      <c r="H49" s="26">
        <v>45140</v>
      </c>
      <c r="I49" s="27">
        <v>30.725000000000001</v>
      </c>
    </row>
    <row r="50" spans="2:9" x14ac:dyDescent="0.25">
      <c r="B50" s="28" t="s">
        <v>72</v>
      </c>
      <c r="C50" s="29">
        <v>45141</v>
      </c>
      <c r="D50" s="30">
        <v>93.34</v>
      </c>
      <c r="G50" s="25"/>
      <c r="H50" s="26">
        <v>45141</v>
      </c>
      <c r="I50" s="27">
        <v>32.625</v>
      </c>
    </row>
    <row r="51" spans="2:9" x14ac:dyDescent="0.25">
      <c r="B51" s="28" t="s">
        <v>72</v>
      </c>
      <c r="C51" s="29">
        <v>45142</v>
      </c>
      <c r="D51" s="30">
        <v>90.67</v>
      </c>
      <c r="G51" s="25"/>
      <c r="H51" s="26">
        <v>45142</v>
      </c>
      <c r="I51" s="27">
        <v>30.994</v>
      </c>
    </row>
    <row r="52" spans="2:9" x14ac:dyDescent="0.25">
      <c r="B52" s="28" t="s">
        <v>72</v>
      </c>
      <c r="C52" s="29">
        <v>45145</v>
      </c>
      <c r="D52" s="30">
        <v>92.05</v>
      </c>
      <c r="G52" s="25"/>
      <c r="H52" s="26">
        <v>45145</v>
      </c>
      <c r="I52" s="27">
        <v>32.450000000000003</v>
      </c>
    </row>
    <row r="53" spans="2:9" x14ac:dyDescent="0.25">
      <c r="B53" s="28" t="s">
        <v>72</v>
      </c>
      <c r="C53" s="29">
        <v>45146</v>
      </c>
      <c r="D53" s="30">
        <v>92.69</v>
      </c>
      <c r="G53" s="25"/>
      <c r="H53" s="26">
        <v>45146</v>
      </c>
      <c r="I53" s="27">
        <v>33.35</v>
      </c>
    </row>
    <row r="54" spans="2:9" x14ac:dyDescent="0.25">
      <c r="B54" s="28" t="s">
        <v>72</v>
      </c>
      <c r="C54" s="29">
        <v>45147</v>
      </c>
      <c r="D54" s="30">
        <v>105.37</v>
      </c>
      <c r="G54" s="25"/>
      <c r="H54" s="26">
        <v>45147</v>
      </c>
      <c r="I54" s="27">
        <v>41.722999999999999</v>
      </c>
    </row>
    <row r="55" spans="2:9" x14ac:dyDescent="0.25">
      <c r="B55" s="28" t="s">
        <v>72</v>
      </c>
      <c r="C55" s="29">
        <v>45148</v>
      </c>
      <c r="D55" s="30">
        <v>100.38</v>
      </c>
      <c r="G55" s="25"/>
      <c r="H55" s="26">
        <v>45148</v>
      </c>
      <c r="I55" s="27">
        <v>38.96</v>
      </c>
    </row>
    <row r="56" spans="2:9" x14ac:dyDescent="0.25">
      <c r="B56" s="28" t="s">
        <v>72</v>
      </c>
      <c r="C56" s="29">
        <v>45149</v>
      </c>
      <c r="D56" s="30">
        <v>100.54</v>
      </c>
      <c r="G56" s="25"/>
      <c r="H56" s="26">
        <v>45149</v>
      </c>
      <c r="I56" s="27">
        <v>36.774000000000001</v>
      </c>
    </row>
    <row r="57" spans="2:9" x14ac:dyDescent="0.25">
      <c r="B57" s="28" t="s">
        <v>72</v>
      </c>
      <c r="C57" s="29">
        <v>45152</v>
      </c>
      <c r="D57" s="30">
        <v>96.72</v>
      </c>
      <c r="G57" s="25"/>
      <c r="H57" s="26">
        <v>45152</v>
      </c>
      <c r="I57" s="27">
        <v>35.677</v>
      </c>
    </row>
    <row r="58" spans="2:9" x14ac:dyDescent="0.25">
      <c r="B58" s="28" t="s">
        <v>72</v>
      </c>
      <c r="C58" s="29">
        <v>45153</v>
      </c>
      <c r="D58" s="30">
        <v>102.96</v>
      </c>
      <c r="G58" s="25"/>
      <c r="H58" s="26">
        <v>45153</v>
      </c>
      <c r="I58" s="27">
        <v>40.252000000000002</v>
      </c>
    </row>
    <row r="59" spans="2:9" x14ac:dyDescent="0.25">
      <c r="B59" s="28" t="s">
        <v>72</v>
      </c>
      <c r="C59" s="29">
        <v>45154</v>
      </c>
      <c r="D59" s="30">
        <v>102.91</v>
      </c>
      <c r="G59" s="25"/>
      <c r="H59" s="26">
        <v>45154</v>
      </c>
      <c r="I59" s="27">
        <v>39.164999999999999</v>
      </c>
    </row>
    <row r="60" spans="2:9" x14ac:dyDescent="0.25">
      <c r="B60" s="28" t="s">
        <v>72</v>
      </c>
      <c r="C60" s="29">
        <v>45155</v>
      </c>
      <c r="D60" s="30">
        <v>100.71</v>
      </c>
      <c r="G60" s="25"/>
      <c r="H60" s="26">
        <v>45155</v>
      </c>
      <c r="I60" s="27">
        <v>38.5</v>
      </c>
    </row>
    <row r="61" spans="2:9" x14ac:dyDescent="0.25">
      <c r="B61" s="28" t="s">
        <v>72</v>
      </c>
      <c r="C61" s="29">
        <v>45156</v>
      </c>
      <c r="D61" s="30">
        <v>98.76</v>
      </c>
      <c r="G61" s="25"/>
      <c r="H61" s="26">
        <v>45156</v>
      </c>
      <c r="I61" s="27">
        <v>38.033999999999999</v>
      </c>
    </row>
    <row r="62" spans="2:9" x14ac:dyDescent="0.25">
      <c r="B62" s="28"/>
      <c r="C62" s="29"/>
      <c r="D62" s="30"/>
      <c r="G62" s="25"/>
      <c r="H62" s="29"/>
      <c r="I62" s="30"/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1000-000000000000}"/>
    <hyperlink ref="B21" r:id="rId2" xr:uid="{00000000-0004-0000-1000-000001000000}"/>
    <hyperlink ref="G21" r:id="rId3" xr:uid="{00000000-0004-0000-1000-000002000000}"/>
    <hyperlink ref="H28:I28" r:id="rId4" display="CEGH" xr:uid="{00000000-0004-0000-10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6:J62"/>
  <sheetViews>
    <sheetView topLeftCell="A7" zoomScale="70" zoomScaleNormal="70" workbookViewId="0">
      <selection activeCell="M38" sqref="M38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August 2023</v>
      </c>
      <c r="C8" s="84"/>
      <c r="D8" s="85"/>
      <c r="G8" s="83" t="str">
        <f ca="1">MID(CELL("dateiname",F1),FIND("]",CELL("dateiname",F1))+1,255)</f>
        <v>August 2023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11.7</v>
      </c>
      <c r="D10" s="12">
        <f>C10*1.2</f>
        <v>14.04</v>
      </c>
      <c r="E10" s="13"/>
      <c r="F10" s="13"/>
      <c r="G10" s="15" t="s">
        <v>31</v>
      </c>
      <c r="H10" s="41">
        <f>ROUND((($H$30-$H$31)+4.75)/10,2)</f>
        <v>3.81</v>
      </c>
      <c r="I10" s="12">
        <f>H10*1.2</f>
        <v>4.5720000000000001</v>
      </c>
    </row>
    <row r="11" spans="2:9" x14ac:dyDescent="0.25">
      <c r="B11" s="16" t="s">
        <v>24</v>
      </c>
      <c r="C11" s="41">
        <f>ROUND(((($C$30-$C$31)*1.1)+9.75)/10,2)</f>
        <v>11.7</v>
      </c>
      <c r="D11" s="12">
        <f t="shared" ref="D11:D13" si="0">C11*1.2</f>
        <v>14.04</v>
      </c>
      <c r="E11" s="13"/>
      <c r="F11" s="13"/>
      <c r="G11" s="15" t="s">
        <v>30</v>
      </c>
      <c r="H11" s="41">
        <f>ROUND((($H$30-$H$31)+4.75)/10,2)</f>
        <v>3.81</v>
      </c>
      <c r="I11" s="12">
        <f t="shared" ref="I11:I13" si="1">H11*1.2</f>
        <v>4.5720000000000001</v>
      </c>
    </row>
    <row r="12" spans="2:9" x14ac:dyDescent="0.25">
      <c r="B12" s="15" t="s">
        <v>25</v>
      </c>
      <c r="C12" s="41">
        <f>ROUND(((($C$30-$C$31)*1.1)+14.75)/10,2)</f>
        <v>12.2</v>
      </c>
      <c r="D12" s="12">
        <f t="shared" si="0"/>
        <v>14.639999999999999</v>
      </c>
      <c r="E12" s="13"/>
      <c r="F12" s="13"/>
      <c r="G12" s="15" t="s">
        <v>29</v>
      </c>
      <c r="H12" s="41">
        <f>ROUND((($H$30-$H$31)+9.75)/10,2)</f>
        <v>4.3099999999999996</v>
      </c>
      <c r="I12" s="12">
        <f t="shared" si="1"/>
        <v>5.1719999999999997</v>
      </c>
    </row>
    <row r="13" spans="2:9" x14ac:dyDescent="0.25">
      <c r="B13" s="15" t="s">
        <v>26</v>
      </c>
      <c r="C13" s="41">
        <f>ROUND(((($C$30-$C$31)*1.1)+14.75)/10,2)</f>
        <v>12.2</v>
      </c>
      <c r="D13" s="12">
        <f t="shared" si="0"/>
        <v>14.639999999999999</v>
      </c>
      <c r="E13" s="13"/>
      <c r="F13" s="13"/>
      <c r="G13" s="15" t="s">
        <v>32</v>
      </c>
      <c r="H13" s="41">
        <f>ROUND((($H$30-$H$31)+9.75)/10,2)</f>
        <v>4.3099999999999996</v>
      </c>
      <c r="I13" s="12">
        <f t="shared" si="1"/>
        <v>5.1719999999999997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August 2023</v>
      </c>
      <c r="D26" s="102"/>
      <c r="G26" s="18" t="s">
        <v>0</v>
      </c>
      <c r="H26" s="103" t="str">
        <f ca="1">G8</f>
        <v>August 2023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AVERAGE(D41:D62)</f>
        <v>97.533636363636333</v>
      </c>
      <c r="D30" s="10" t="s">
        <v>5</v>
      </c>
      <c r="G30" s="9" t="s">
        <v>8</v>
      </c>
      <c r="H30" s="11">
        <f>I34</f>
        <v>33.320772727272725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August 2023</v>
      </c>
      <c r="H34" s="109"/>
      <c r="I34" s="37">
        <f>AVERAGE(I41:I62)</f>
        <v>33.320772727272725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August 2023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72</v>
      </c>
      <c r="C41" s="26">
        <v>45098</v>
      </c>
      <c r="D41" s="27">
        <v>113.76</v>
      </c>
      <c r="G41" s="25"/>
      <c r="H41" s="26">
        <v>45098</v>
      </c>
      <c r="I41" s="27">
        <v>38.908999999999999</v>
      </c>
    </row>
    <row r="42" spans="2:9" x14ac:dyDescent="0.25">
      <c r="B42" s="28" t="s">
        <v>72</v>
      </c>
      <c r="C42" s="29">
        <v>45099</v>
      </c>
      <c r="D42" s="30">
        <v>108.69</v>
      </c>
      <c r="G42" s="25"/>
      <c r="H42" s="29">
        <v>45099</v>
      </c>
      <c r="I42" s="30">
        <v>36.121000000000002</v>
      </c>
    </row>
    <row r="43" spans="2:9" x14ac:dyDescent="0.25">
      <c r="B43" s="28" t="s">
        <v>72</v>
      </c>
      <c r="C43" s="29">
        <v>45100</v>
      </c>
      <c r="D43" s="30">
        <v>103.07</v>
      </c>
      <c r="G43" s="25"/>
      <c r="H43" s="29">
        <v>45100</v>
      </c>
      <c r="I43" s="30">
        <v>34.616</v>
      </c>
    </row>
    <row r="44" spans="2:9" x14ac:dyDescent="0.25">
      <c r="B44" s="28" t="s">
        <v>72</v>
      </c>
      <c r="C44" s="29">
        <v>45103</v>
      </c>
      <c r="D44" s="30">
        <v>104.19</v>
      </c>
      <c r="G44" s="25"/>
      <c r="H44" s="29">
        <v>45103</v>
      </c>
      <c r="I44" s="30">
        <v>34.313000000000002</v>
      </c>
    </row>
    <row r="45" spans="2:9" x14ac:dyDescent="0.25">
      <c r="B45" s="28" t="s">
        <v>72</v>
      </c>
      <c r="C45" s="29">
        <v>45104</v>
      </c>
      <c r="D45" s="30">
        <v>105.54</v>
      </c>
      <c r="G45" s="25"/>
      <c r="H45" s="29">
        <v>45104</v>
      </c>
      <c r="I45" s="30">
        <v>36.137999999999998</v>
      </c>
    </row>
    <row r="46" spans="2:9" x14ac:dyDescent="0.25">
      <c r="B46" s="28" t="s">
        <v>72</v>
      </c>
      <c r="C46" s="29">
        <v>45105</v>
      </c>
      <c r="D46" s="30">
        <v>104.42</v>
      </c>
      <c r="G46" s="25"/>
      <c r="H46" s="29">
        <v>45105</v>
      </c>
      <c r="I46" s="30">
        <v>35.618000000000002</v>
      </c>
    </row>
    <row r="47" spans="2:9" x14ac:dyDescent="0.25">
      <c r="B47" s="28" t="s">
        <v>72</v>
      </c>
      <c r="C47" s="29">
        <v>45106</v>
      </c>
      <c r="D47" s="30">
        <v>105.34</v>
      </c>
      <c r="G47" s="25"/>
      <c r="H47" s="29">
        <v>45106</v>
      </c>
      <c r="I47" s="30">
        <v>37.006999999999998</v>
      </c>
    </row>
    <row r="48" spans="2:9" x14ac:dyDescent="0.25">
      <c r="B48" s="28" t="s">
        <v>72</v>
      </c>
      <c r="C48" s="29">
        <v>45107</v>
      </c>
      <c r="D48" s="30">
        <v>109.04</v>
      </c>
      <c r="G48" s="25"/>
      <c r="H48" s="29">
        <v>45107</v>
      </c>
      <c r="I48" s="30">
        <v>39.024999999999999</v>
      </c>
    </row>
    <row r="49" spans="2:9" x14ac:dyDescent="0.25">
      <c r="B49" s="28" t="s">
        <v>72</v>
      </c>
      <c r="C49" s="29">
        <v>45110</v>
      </c>
      <c r="D49" s="30">
        <v>102.1</v>
      </c>
      <c r="G49" s="25"/>
      <c r="H49" s="29">
        <v>45110</v>
      </c>
      <c r="I49" s="30">
        <v>35.935000000000002</v>
      </c>
    </row>
    <row r="50" spans="2:9" x14ac:dyDescent="0.25">
      <c r="B50" s="28" t="s">
        <v>72</v>
      </c>
      <c r="C50" s="29">
        <v>45111</v>
      </c>
      <c r="D50" s="30">
        <v>103.23</v>
      </c>
      <c r="G50" s="25"/>
      <c r="H50" s="29">
        <v>45111</v>
      </c>
      <c r="I50" s="30">
        <v>36.939</v>
      </c>
    </row>
    <row r="51" spans="2:9" x14ac:dyDescent="0.25">
      <c r="B51" s="28" t="s">
        <v>72</v>
      </c>
      <c r="C51" s="29">
        <v>45112</v>
      </c>
      <c r="D51" s="30">
        <v>99.32</v>
      </c>
      <c r="G51" s="25"/>
      <c r="H51" s="29">
        <v>45112</v>
      </c>
      <c r="I51" s="30">
        <v>36.045000000000002</v>
      </c>
    </row>
    <row r="52" spans="2:9" x14ac:dyDescent="0.25">
      <c r="B52" s="28" t="s">
        <v>72</v>
      </c>
      <c r="C52" s="29">
        <v>45113</v>
      </c>
      <c r="D52" s="30">
        <v>96.2</v>
      </c>
      <c r="G52" s="25"/>
      <c r="H52" s="29">
        <v>45113</v>
      </c>
      <c r="I52" s="30">
        <v>33.99</v>
      </c>
    </row>
    <row r="53" spans="2:9" x14ac:dyDescent="0.25">
      <c r="B53" s="28" t="s">
        <v>72</v>
      </c>
      <c r="C53" s="29">
        <v>45114</v>
      </c>
      <c r="D53" s="30">
        <v>98.18</v>
      </c>
      <c r="G53" s="25"/>
      <c r="H53" s="29">
        <v>45114</v>
      </c>
      <c r="I53" s="30">
        <v>35.009</v>
      </c>
    </row>
    <row r="54" spans="2:9" x14ac:dyDescent="0.25">
      <c r="B54" s="28" t="s">
        <v>72</v>
      </c>
      <c r="C54" s="29">
        <v>45117</v>
      </c>
      <c r="D54" s="30">
        <v>93.02</v>
      </c>
      <c r="G54" s="25"/>
      <c r="H54" s="29">
        <v>45117</v>
      </c>
      <c r="I54" s="30">
        <v>32.200000000000003</v>
      </c>
    </row>
    <row r="55" spans="2:9" x14ac:dyDescent="0.25">
      <c r="B55" s="28" t="s">
        <v>72</v>
      </c>
      <c r="C55" s="29">
        <v>45118</v>
      </c>
      <c r="D55" s="30">
        <v>91.17</v>
      </c>
      <c r="G55" s="25"/>
      <c r="H55" s="29">
        <v>45118</v>
      </c>
      <c r="I55" s="30">
        <v>30.94</v>
      </c>
    </row>
    <row r="56" spans="2:9" x14ac:dyDescent="0.25">
      <c r="B56" s="28" t="s">
        <v>72</v>
      </c>
      <c r="C56" s="29">
        <v>45119</v>
      </c>
      <c r="D56" s="30">
        <v>87.33</v>
      </c>
      <c r="G56" s="25"/>
      <c r="H56" s="29">
        <v>45119</v>
      </c>
      <c r="I56" s="30">
        <v>29.074999999999999</v>
      </c>
    </row>
    <row r="57" spans="2:9" x14ac:dyDescent="0.25">
      <c r="B57" s="28" t="s">
        <v>72</v>
      </c>
      <c r="C57" s="29">
        <v>45120</v>
      </c>
      <c r="D57" s="30">
        <v>86.11</v>
      </c>
      <c r="G57" s="25"/>
      <c r="H57" s="29">
        <v>45120</v>
      </c>
      <c r="I57" s="30">
        <v>28.8</v>
      </c>
    </row>
    <row r="58" spans="2:9" x14ac:dyDescent="0.25">
      <c r="B58" s="28" t="s">
        <v>72</v>
      </c>
      <c r="C58" s="29">
        <v>45121</v>
      </c>
      <c r="D58" s="30">
        <v>86.83</v>
      </c>
      <c r="G58" s="25"/>
      <c r="H58" s="29">
        <v>45121</v>
      </c>
      <c r="I58" s="30">
        <v>27.556999999999999</v>
      </c>
    </row>
    <row r="59" spans="2:9" x14ac:dyDescent="0.25">
      <c r="B59" s="28" t="s">
        <v>72</v>
      </c>
      <c r="C59" s="29">
        <v>45124</v>
      </c>
      <c r="D59" s="30">
        <v>84.54</v>
      </c>
      <c r="G59" s="25"/>
      <c r="H59" s="29">
        <v>45124</v>
      </c>
      <c r="I59" s="30">
        <v>26.725000000000001</v>
      </c>
    </row>
    <row r="60" spans="2:9" x14ac:dyDescent="0.25">
      <c r="B60" s="28" t="s">
        <v>72</v>
      </c>
      <c r="C60" s="29">
        <v>45125</v>
      </c>
      <c r="D60" s="30">
        <v>87.6</v>
      </c>
      <c r="G60" s="25"/>
      <c r="H60" s="29">
        <v>45125</v>
      </c>
      <c r="I60" s="30">
        <v>29.135000000000002</v>
      </c>
    </row>
    <row r="61" spans="2:9" x14ac:dyDescent="0.25">
      <c r="B61" s="28" t="s">
        <v>72</v>
      </c>
      <c r="C61" s="29">
        <v>45126</v>
      </c>
      <c r="D61" s="30">
        <v>87.92</v>
      </c>
      <c r="G61" s="25"/>
      <c r="H61" s="29">
        <v>45126</v>
      </c>
      <c r="I61" s="30">
        <v>29.16</v>
      </c>
    </row>
    <row r="62" spans="2:9" x14ac:dyDescent="0.25">
      <c r="B62" s="28" t="s">
        <v>72</v>
      </c>
      <c r="C62" s="29">
        <v>45127</v>
      </c>
      <c r="D62" s="30">
        <v>88.14</v>
      </c>
      <c r="G62" s="25"/>
      <c r="H62" s="29">
        <v>45127</v>
      </c>
      <c r="I62" s="30">
        <v>29.8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1100-000000000000}"/>
    <hyperlink ref="B21" r:id="rId2" xr:uid="{00000000-0004-0000-1100-000001000000}"/>
    <hyperlink ref="G21" r:id="rId3" xr:uid="{00000000-0004-0000-1100-000002000000}"/>
    <hyperlink ref="H28:I28" r:id="rId4" display="CEGH" xr:uid="{00000000-0004-0000-11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6:J62"/>
  <sheetViews>
    <sheetView zoomScale="70" zoomScaleNormal="70" workbookViewId="0">
      <selection activeCell="R16" sqref="Q16:R16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Juli 2023</v>
      </c>
      <c r="C8" s="84"/>
      <c r="D8" s="85"/>
      <c r="G8" s="83" t="str">
        <f ca="1">MID(CELL("dateiname",F1),FIND("]",CELL("dateiname",F1))+1,255)</f>
        <v>Juli 2023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11.37</v>
      </c>
      <c r="D10" s="12">
        <f>C10*1.2</f>
        <v>13.643999999999998</v>
      </c>
      <c r="E10" s="13"/>
      <c r="F10" s="13"/>
      <c r="G10" s="15" t="s">
        <v>31</v>
      </c>
      <c r="H10" s="41">
        <f>ROUND((($H$30-$H$31)+4.75)/10,2)</f>
        <v>3.64</v>
      </c>
      <c r="I10" s="12">
        <f>H10*1.2</f>
        <v>4.3680000000000003</v>
      </c>
    </row>
    <row r="11" spans="2:9" x14ac:dyDescent="0.25">
      <c r="B11" s="16" t="s">
        <v>24</v>
      </c>
      <c r="C11" s="41">
        <f>ROUND(((($C$30-$C$31)*1.1)+9.75)/10,2)</f>
        <v>11.37</v>
      </c>
      <c r="D11" s="12">
        <f t="shared" ref="D11:D13" si="0">C11*1.2</f>
        <v>13.643999999999998</v>
      </c>
      <c r="E11" s="13"/>
      <c r="F11" s="13"/>
      <c r="G11" s="15" t="s">
        <v>30</v>
      </c>
      <c r="H11" s="41">
        <f>ROUND((($H$30-$H$31)+4.75)/10,2)</f>
        <v>3.64</v>
      </c>
      <c r="I11" s="12">
        <f t="shared" ref="I11:I13" si="1">H11*1.2</f>
        <v>4.3680000000000003</v>
      </c>
    </row>
    <row r="12" spans="2:9" x14ac:dyDescent="0.25">
      <c r="B12" s="15" t="s">
        <v>25</v>
      </c>
      <c r="C12" s="41">
        <f>ROUND(((($C$30-$C$31)*1.1)+14.75)/10,2)</f>
        <v>11.87</v>
      </c>
      <c r="D12" s="12">
        <f t="shared" si="0"/>
        <v>14.243999999999998</v>
      </c>
      <c r="E12" s="13"/>
      <c r="F12" s="13"/>
      <c r="G12" s="15" t="s">
        <v>29</v>
      </c>
      <c r="H12" s="41">
        <f>ROUND((($H$30-$H$31)+9.75)/10,2)</f>
        <v>4.1399999999999997</v>
      </c>
      <c r="I12" s="12">
        <f t="shared" si="1"/>
        <v>4.9679999999999991</v>
      </c>
    </row>
    <row r="13" spans="2:9" x14ac:dyDescent="0.25">
      <c r="B13" s="15" t="s">
        <v>26</v>
      </c>
      <c r="C13" s="41">
        <f>ROUND(((($C$30-$C$31)*1.1)+14.75)/10,2)</f>
        <v>11.87</v>
      </c>
      <c r="D13" s="12">
        <f t="shared" si="0"/>
        <v>14.243999999999998</v>
      </c>
      <c r="E13" s="13"/>
      <c r="F13" s="13"/>
      <c r="G13" s="15" t="s">
        <v>32</v>
      </c>
      <c r="H13" s="41">
        <f>ROUND((($H$30-$H$31)+9.75)/10,2)</f>
        <v>4.1399999999999997</v>
      </c>
      <c r="I13" s="12">
        <f t="shared" si="1"/>
        <v>4.9679999999999991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Juli 2023</v>
      </c>
      <c r="D26" s="102"/>
      <c r="G26" s="18" t="s">
        <v>0</v>
      </c>
      <c r="H26" s="103" t="str">
        <f ca="1">G8</f>
        <v>Juli 2023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AVERAGE(D41:D62)</f>
        <v>94.520454545454555</v>
      </c>
      <c r="D30" s="10" t="s">
        <v>5</v>
      </c>
      <c r="G30" s="9" t="s">
        <v>8</v>
      </c>
      <c r="H30" s="11">
        <f>I34</f>
        <v>31.63577272727273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Juli 2023</v>
      </c>
      <c r="H34" s="109"/>
      <c r="I34" s="37">
        <f>AVERAGE(I41:I62)</f>
        <v>31.63577272727273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Juli 2023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71</v>
      </c>
      <c r="C41" s="26">
        <v>45068</v>
      </c>
      <c r="D41" s="27">
        <v>93.37</v>
      </c>
      <c r="G41" s="25"/>
      <c r="H41" s="26">
        <f>[1]Tabelle2!A1</f>
        <v>45068</v>
      </c>
      <c r="I41" s="43">
        <f>[1]Tabelle2!B1</f>
        <v>32.615000000000002</v>
      </c>
    </row>
    <row r="42" spans="2:9" x14ac:dyDescent="0.25">
      <c r="B42" s="28" t="s">
        <v>71</v>
      </c>
      <c r="C42" s="29">
        <v>45069</v>
      </c>
      <c r="D42" s="30">
        <v>92.31</v>
      </c>
      <c r="G42" s="25"/>
      <c r="H42" s="29">
        <f>[1]Tabelle2!A2</f>
        <v>45069</v>
      </c>
      <c r="I42" s="43">
        <f>[1]Tabelle2!B2</f>
        <v>32.082999999999998</v>
      </c>
    </row>
    <row r="43" spans="2:9" x14ac:dyDescent="0.25">
      <c r="B43" s="28" t="s">
        <v>71</v>
      </c>
      <c r="C43" s="29">
        <v>45070</v>
      </c>
      <c r="D43" s="30">
        <v>90.4</v>
      </c>
      <c r="G43" s="25"/>
      <c r="H43" s="29">
        <f>[1]Tabelle2!A3</f>
        <v>45070</v>
      </c>
      <c r="I43" s="43">
        <f>[1]Tabelle2!B3</f>
        <v>30.675000000000001</v>
      </c>
    </row>
    <row r="44" spans="2:9" x14ac:dyDescent="0.25">
      <c r="B44" s="28" t="s">
        <v>71</v>
      </c>
      <c r="C44" s="29">
        <v>45071</v>
      </c>
      <c r="D44" s="30">
        <v>86.31</v>
      </c>
      <c r="G44" s="25"/>
      <c r="H44" s="29">
        <f>[1]Tabelle2!A4</f>
        <v>45071</v>
      </c>
      <c r="I44" s="43">
        <f>[1]Tabelle2!B4</f>
        <v>28.206</v>
      </c>
    </row>
    <row r="45" spans="2:9" x14ac:dyDescent="0.25">
      <c r="B45" s="28" t="s">
        <v>71</v>
      </c>
      <c r="C45" s="29">
        <v>45072</v>
      </c>
      <c r="D45" s="30">
        <v>83.97</v>
      </c>
      <c r="G45" s="25"/>
      <c r="H45" s="29">
        <f>[1]Tabelle2!A5</f>
        <v>45072</v>
      </c>
      <c r="I45" s="43">
        <f>[1]Tabelle2!B5</f>
        <v>26.984999999999999</v>
      </c>
    </row>
    <row r="46" spans="2:9" x14ac:dyDescent="0.25">
      <c r="B46" s="28" t="s">
        <v>71</v>
      </c>
      <c r="C46" s="29">
        <v>45075</v>
      </c>
      <c r="D46" s="30">
        <v>82.62</v>
      </c>
      <c r="G46" s="25"/>
      <c r="H46" s="29">
        <f>[1]Tabelle2!A6</f>
        <v>45075</v>
      </c>
      <c r="I46" s="43">
        <f>[1]Tabelle2!B6</f>
        <v>27.152000000000001</v>
      </c>
    </row>
    <row r="47" spans="2:9" x14ac:dyDescent="0.25">
      <c r="B47" s="28" t="s">
        <v>71</v>
      </c>
      <c r="C47" s="29">
        <v>45076</v>
      </c>
      <c r="D47" s="30">
        <v>82.22</v>
      </c>
      <c r="G47" s="25"/>
      <c r="H47" s="29">
        <f>[1]Tabelle2!A7</f>
        <v>45076</v>
      </c>
      <c r="I47" s="43">
        <f>[1]Tabelle2!B7</f>
        <v>27.420999999999999</v>
      </c>
    </row>
    <row r="48" spans="2:9" x14ac:dyDescent="0.25">
      <c r="B48" s="28" t="s">
        <v>71</v>
      </c>
      <c r="C48" s="29">
        <v>45077</v>
      </c>
      <c r="D48" s="30">
        <v>83.5</v>
      </c>
      <c r="G48" s="25"/>
      <c r="H48" s="29">
        <f>[1]Tabelle2!A8</f>
        <v>45077</v>
      </c>
      <c r="I48" s="43">
        <f>[1]Tabelle2!B8</f>
        <v>28.350000000000005</v>
      </c>
    </row>
    <row r="49" spans="2:9" x14ac:dyDescent="0.25">
      <c r="B49" s="28" t="s">
        <v>71</v>
      </c>
      <c r="C49" s="29">
        <v>45078</v>
      </c>
      <c r="D49" s="30">
        <v>77.459999999999994</v>
      </c>
      <c r="G49" s="25"/>
      <c r="H49" s="29">
        <f>[1]Tabelle2!A9</f>
        <v>45078</v>
      </c>
      <c r="I49" s="43">
        <f>[1]Tabelle2!B9</f>
        <v>24.541</v>
      </c>
    </row>
    <row r="50" spans="2:9" x14ac:dyDescent="0.25">
      <c r="B50" s="28" t="s">
        <v>71</v>
      </c>
      <c r="C50" s="29">
        <v>45079</v>
      </c>
      <c r="D50" s="30">
        <v>77.83</v>
      </c>
      <c r="G50" s="25"/>
      <c r="H50" s="29">
        <f>[1]Tabelle2!A10</f>
        <v>45079</v>
      </c>
      <c r="I50" s="43">
        <f>[1]Tabelle2!B10</f>
        <v>24.849</v>
      </c>
    </row>
    <row r="51" spans="2:9" x14ac:dyDescent="0.25">
      <c r="B51" s="28" t="s">
        <v>71</v>
      </c>
      <c r="C51" s="29">
        <v>45082</v>
      </c>
      <c r="D51" s="30">
        <v>91.78</v>
      </c>
      <c r="G51" s="25"/>
      <c r="H51" s="29">
        <f>[1]Tabelle2!A11</f>
        <v>45082</v>
      </c>
      <c r="I51" s="43">
        <f>[1]Tabelle2!B11</f>
        <v>29.971</v>
      </c>
    </row>
    <row r="52" spans="2:9" x14ac:dyDescent="0.25">
      <c r="B52" s="28" t="s">
        <v>71</v>
      </c>
      <c r="C52" s="29">
        <v>45083</v>
      </c>
      <c r="D52" s="30">
        <v>86.36</v>
      </c>
      <c r="G52" s="25"/>
      <c r="H52" s="29">
        <f>[1]Tabelle2!A12</f>
        <v>45083</v>
      </c>
      <c r="I52" s="43">
        <f>[1]Tabelle2!B12</f>
        <v>26.416</v>
      </c>
    </row>
    <row r="53" spans="2:9" x14ac:dyDescent="0.25">
      <c r="B53" s="28" t="s">
        <v>71</v>
      </c>
      <c r="C53" s="29">
        <v>45084</v>
      </c>
      <c r="D53" s="30">
        <v>89.92</v>
      </c>
      <c r="G53" s="25"/>
      <c r="H53" s="29">
        <f>[1]Tabelle2!A13</f>
        <v>45084</v>
      </c>
      <c r="I53" s="43">
        <f>[1]Tabelle2!B13</f>
        <v>27.82</v>
      </c>
    </row>
    <row r="54" spans="2:9" x14ac:dyDescent="0.25">
      <c r="B54" s="28" t="s">
        <v>71</v>
      </c>
      <c r="C54" s="29">
        <v>45085</v>
      </c>
      <c r="D54" s="30">
        <v>89.14</v>
      </c>
      <c r="G54" s="25"/>
      <c r="H54" s="29">
        <f>[1]Tabelle2!A14</f>
        <v>45085</v>
      </c>
      <c r="I54" s="43">
        <f>[1]Tabelle2!B14</f>
        <v>28.57</v>
      </c>
    </row>
    <row r="55" spans="2:9" x14ac:dyDescent="0.25">
      <c r="B55" s="28" t="s">
        <v>71</v>
      </c>
      <c r="C55" s="29">
        <v>45086</v>
      </c>
      <c r="D55" s="30">
        <v>100.19</v>
      </c>
      <c r="G55" s="25"/>
      <c r="H55" s="29">
        <f>[1]Tabelle2!A15</f>
        <v>45086</v>
      </c>
      <c r="I55" s="43">
        <f>[1]Tabelle2!B15</f>
        <v>33.627000000000002</v>
      </c>
    </row>
    <row r="56" spans="2:9" x14ac:dyDescent="0.25">
      <c r="B56" s="28" t="s">
        <v>71</v>
      </c>
      <c r="C56" s="29">
        <v>45089</v>
      </c>
      <c r="D56" s="30">
        <v>101.45</v>
      </c>
      <c r="G56" s="25"/>
      <c r="H56" s="29">
        <f>[1]Tabelle2!A16</f>
        <v>45089</v>
      </c>
      <c r="I56" s="43">
        <f>[1]Tabelle2!B16</f>
        <v>32.655000000000001</v>
      </c>
    </row>
    <row r="57" spans="2:9" x14ac:dyDescent="0.25">
      <c r="B57" s="28" t="s">
        <v>71</v>
      </c>
      <c r="C57" s="29">
        <v>45090</v>
      </c>
      <c r="D57" s="30">
        <v>110.51</v>
      </c>
      <c r="G57" s="25"/>
      <c r="H57" s="29">
        <f>[1]Tabelle2!A17</f>
        <v>45090</v>
      </c>
      <c r="I57" s="43">
        <f>[1]Tabelle2!B17</f>
        <v>37.603000000000002</v>
      </c>
    </row>
    <row r="58" spans="2:9" x14ac:dyDescent="0.25">
      <c r="B58" s="28" t="s">
        <v>71</v>
      </c>
      <c r="C58" s="29">
        <v>45091</v>
      </c>
      <c r="D58" s="30">
        <v>114.68</v>
      </c>
      <c r="G58" s="25"/>
      <c r="H58" s="29">
        <f>[1]Tabelle2!A18</f>
        <v>45091</v>
      </c>
      <c r="I58" s="43">
        <f>[1]Tabelle2!B18</f>
        <v>39.969000000000001</v>
      </c>
    </row>
    <row r="59" spans="2:9" x14ac:dyDescent="0.25">
      <c r="B59" s="28" t="s">
        <v>71</v>
      </c>
      <c r="C59" s="29">
        <v>45092</v>
      </c>
      <c r="D59" s="30">
        <v>118.14</v>
      </c>
      <c r="G59" s="25"/>
      <c r="H59" s="29">
        <f>[1]Tabelle2!A19</f>
        <v>45092</v>
      </c>
      <c r="I59" s="43">
        <f>[1]Tabelle2!B19</f>
        <v>42.598999999999997</v>
      </c>
    </row>
    <row r="60" spans="2:9" x14ac:dyDescent="0.25">
      <c r="B60" s="28" t="s">
        <v>71</v>
      </c>
      <c r="C60" s="29">
        <v>45093</v>
      </c>
      <c r="D60" s="30">
        <v>105.81</v>
      </c>
      <c r="G60" s="25"/>
      <c r="H60" s="29">
        <f>[1]Tabelle2!A20</f>
        <v>45093</v>
      </c>
      <c r="I60" s="43">
        <f>[1]Tabelle2!B20</f>
        <v>36.739000000000004</v>
      </c>
    </row>
    <row r="61" spans="2:9" x14ac:dyDescent="0.25">
      <c r="B61" s="28" t="s">
        <v>71</v>
      </c>
      <c r="C61" s="29">
        <v>45096</v>
      </c>
      <c r="D61" s="30">
        <v>105.83</v>
      </c>
      <c r="G61" s="25"/>
      <c r="H61" s="29">
        <f>[1]Tabelle2!A21</f>
        <v>45096</v>
      </c>
      <c r="I61" s="43">
        <f>[1]Tabelle2!B21</f>
        <v>36.497</v>
      </c>
    </row>
    <row r="62" spans="2:9" x14ac:dyDescent="0.25">
      <c r="B62" s="28" t="s">
        <v>71</v>
      </c>
      <c r="C62" s="29">
        <v>45097</v>
      </c>
      <c r="D62" s="30">
        <v>115.65</v>
      </c>
      <c r="G62" s="25"/>
      <c r="H62" s="29">
        <f>[1]Tabelle2!A22</f>
        <v>45097</v>
      </c>
      <c r="I62" s="43">
        <f>[1]Tabelle2!B22</f>
        <v>40.643999999999998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1200-000000000000}"/>
    <hyperlink ref="B21" r:id="rId2" xr:uid="{00000000-0004-0000-1200-000001000000}"/>
    <hyperlink ref="G21" r:id="rId3" xr:uid="{00000000-0004-0000-1200-000002000000}"/>
    <hyperlink ref="H28:I28" r:id="rId4" display="CEGH" xr:uid="{00000000-0004-0000-12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6:J60"/>
  <sheetViews>
    <sheetView zoomScale="70" zoomScaleNormal="70" workbookViewId="0">
      <selection activeCell="Q37" sqref="Q37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Juni 2023</v>
      </c>
      <c r="C8" s="84"/>
      <c r="D8" s="85"/>
      <c r="G8" s="83" t="str">
        <f ca="1">MID(CELL("dateiname",F1),FIND("]",CELL("dateiname",F1))+1,255)</f>
        <v>Juni 2023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11.78</v>
      </c>
      <c r="D10" s="12">
        <f>C10*1.2</f>
        <v>14.135999999999999</v>
      </c>
      <c r="E10" s="13"/>
      <c r="F10" s="13"/>
      <c r="G10" s="15" t="s">
        <v>31</v>
      </c>
      <c r="H10" s="41">
        <f>ROUND((($H$30-$H$31)+4.75)/10,2)</f>
        <v>4.24</v>
      </c>
      <c r="I10" s="12">
        <f>H10*1.2</f>
        <v>5.0880000000000001</v>
      </c>
    </row>
    <row r="11" spans="2:9" x14ac:dyDescent="0.25">
      <c r="B11" s="16" t="s">
        <v>24</v>
      </c>
      <c r="C11" s="41">
        <f>ROUND(((($C$30-$C$31)*1.1)+9.75)/10,2)</f>
        <v>11.78</v>
      </c>
      <c r="D11" s="12">
        <f t="shared" ref="D11:D13" si="0">C11*1.2</f>
        <v>14.135999999999999</v>
      </c>
      <c r="E11" s="13"/>
      <c r="F11" s="13"/>
      <c r="G11" s="15" t="s">
        <v>30</v>
      </c>
      <c r="H11" s="41">
        <f>ROUND((($H$30-$H$31)+4.75)/10,2)</f>
        <v>4.24</v>
      </c>
      <c r="I11" s="12">
        <f t="shared" ref="I11:I13" si="1">H11*1.2</f>
        <v>5.0880000000000001</v>
      </c>
    </row>
    <row r="12" spans="2:9" x14ac:dyDescent="0.25">
      <c r="B12" s="15" t="s">
        <v>25</v>
      </c>
      <c r="C12" s="41">
        <f>ROUND(((($C$30-$C$31)*1.1)+14.75)/10,2)</f>
        <v>12.28</v>
      </c>
      <c r="D12" s="12">
        <f t="shared" si="0"/>
        <v>14.735999999999999</v>
      </c>
      <c r="E12" s="13"/>
      <c r="F12" s="13"/>
      <c r="G12" s="15" t="s">
        <v>29</v>
      </c>
      <c r="H12" s="41">
        <f>ROUND((($H$30-$H$31)+9.75)/10,2)</f>
        <v>4.74</v>
      </c>
      <c r="I12" s="12">
        <f t="shared" si="1"/>
        <v>5.6879999999999997</v>
      </c>
    </row>
    <row r="13" spans="2:9" x14ac:dyDescent="0.25">
      <c r="B13" s="15" t="s">
        <v>26</v>
      </c>
      <c r="C13" s="41">
        <f>ROUND(((($C$30-$C$31)*1.1)+14.75)/10,2)</f>
        <v>12.28</v>
      </c>
      <c r="D13" s="12">
        <f t="shared" si="0"/>
        <v>14.735999999999999</v>
      </c>
      <c r="E13" s="13"/>
      <c r="F13" s="13"/>
      <c r="G13" s="15" t="s">
        <v>32</v>
      </c>
      <c r="H13" s="41">
        <f>ROUND((($H$30-$H$31)+9.75)/10,2)</f>
        <v>4.74</v>
      </c>
      <c r="I13" s="12">
        <f t="shared" si="1"/>
        <v>5.6879999999999997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Juni 2023</v>
      </c>
      <c r="D26" s="102"/>
      <c r="G26" s="18" t="s">
        <v>0</v>
      </c>
      <c r="H26" s="103" t="str">
        <f ca="1">G8</f>
        <v>Juni 2023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AVERAGE(D41:D60)</f>
        <v>98.26100000000001</v>
      </c>
      <c r="D30" s="10" t="s">
        <v>5</v>
      </c>
      <c r="G30" s="9" t="s">
        <v>8</v>
      </c>
      <c r="H30" s="11">
        <f>I34</f>
        <v>37.613750000000003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Juni 2023</v>
      </c>
      <c r="H34" s="109"/>
      <c r="I34" s="37">
        <f>AVERAGE(I41:I60)</f>
        <v>37.613750000000003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Juni 2023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70</v>
      </c>
      <c r="C41" s="26">
        <v>45037</v>
      </c>
      <c r="D41" s="27">
        <v>111.28</v>
      </c>
      <c r="G41" s="25"/>
      <c r="H41" s="26">
        <v>45037</v>
      </c>
      <c r="I41" s="43">
        <v>42.640000000000008</v>
      </c>
    </row>
    <row r="42" spans="2:9" x14ac:dyDescent="0.25">
      <c r="B42" s="28" t="s">
        <v>70</v>
      </c>
      <c r="C42" s="29">
        <v>45040</v>
      </c>
      <c r="D42" s="30">
        <v>108.36</v>
      </c>
      <c r="G42" s="25"/>
      <c r="H42" s="29">
        <v>45040</v>
      </c>
      <c r="I42" s="43">
        <v>41.850999999999999</v>
      </c>
    </row>
    <row r="43" spans="2:9" x14ac:dyDescent="0.25">
      <c r="B43" s="28" t="s">
        <v>70</v>
      </c>
      <c r="C43" s="29">
        <v>45041</v>
      </c>
      <c r="D43" s="30">
        <v>107.03</v>
      </c>
      <c r="G43" s="25"/>
      <c r="H43" s="29">
        <v>45041</v>
      </c>
      <c r="I43" s="43">
        <v>42.07</v>
      </c>
    </row>
    <row r="44" spans="2:9" x14ac:dyDescent="0.25">
      <c r="B44" s="28" t="s">
        <v>70</v>
      </c>
      <c r="C44" s="29">
        <v>45042</v>
      </c>
      <c r="D44" s="30">
        <v>102.89</v>
      </c>
      <c r="G44" s="25"/>
      <c r="H44" s="29">
        <v>45042</v>
      </c>
      <c r="I44" s="43">
        <v>40.64</v>
      </c>
    </row>
    <row r="45" spans="2:9" x14ac:dyDescent="0.25">
      <c r="B45" s="28" t="s">
        <v>70</v>
      </c>
      <c r="C45" s="29">
        <v>45043</v>
      </c>
      <c r="D45" s="30">
        <v>103.44</v>
      </c>
      <c r="G45" s="25"/>
      <c r="H45" s="29">
        <v>45043</v>
      </c>
      <c r="I45" s="43">
        <v>41.5</v>
      </c>
    </row>
    <row r="46" spans="2:9" x14ac:dyDescent="0.25">
      <c r="B46" s="28" t="s">
        <v>70</v>
      </c>
      <c r="C46" s="29">
        <v>45044</v>
      </c>
      <c r="D46" s="30">
        <v>101.63</v>
      </c>
      <c r="G46" s="25"/>
      <c r="H46" s="29">
        <v>45044</v>
      </c>
      <c r="I46" s="43">
        <v>40.990000000000009</v>
      </c>
    </row>
    <row r="47" spans="2:9" x14ac:dyDescent="0.25">
      <c r="B47" s="28" t="s">
        <v>70</v>
      </c>
      <c r="C47" s="29">
        <v>45048</v>
      </c>
      <c r="D47" s="30">
        <v>100.51</v>
      </c>
      <c r="G47" s="25"/>
      <c r="H47" s="29">
        <v>45048</v>
      </c>
      <c r="I47" s="43">
        <v>40.049999999999997</v>
      </c>
    </row>
    <row r="48" spans="2:9" x14ac:dyDescent="0.25">
      <c r="B48" s="28" t="s">
        <v>70</v>
      </c>
      <c r="C48" s="29">
        <v>45049</v>
      </c>
      <c r="D48" s="30">
        <v>98.22</v>
      </c>
      <c r="G48" s="25"/>
      <c r="H48" s="29">
        <v>45049</v>
      </c>
      <c r="I48" s="43">
        <v>38.9</v>
      </c>
    </row>
    <row r="49" spans="2:9" x14ac:dyDescent="0.25">
      <c r="B49" s="28" t="s">
        <v>70</v>
      </c>
      <c r="C49" s="29">
        <v>45050</v>
      </c>
      <c r="D49" s="30">
        <v>95.64</v>
      </c>
      <c r="G49" s="25"/>
      <c r="H49" s="29">
        <v>45050</v>
      </c>
      <c r="I49" s="43">
        <v>37.694000000000003</v>
      </c>
    </row>
    <row r="50" spans="2:9" x14ac:dyDescent="0.25">
      <c r="B50" s="28" t="s">
        <v>70</v>
      </c>
      <c r="C50" s="29">
        <v>45051</v>
      </c>
      <c r="D50" s="30">
        <v>97.6</v>
      </c>
      <c r="G50" s="25"/>
      <c r="H50" s="29">
        <v>45051</v>
      </c>
      <c r="I50" s="43">
        <v>38.316000000000003</v>
      </c>
    </row>
    <row r="51" spans="2:9" x14ac:dyDescent="0.25">
      <c r="B51" s="28" t="s">
        <v>70</v>
      </c>
      <c r="C51" s="29">
        <v>45054</v>
      </c>
      <c r="D51" s="30">
        <v>98.88</v>
      </c>
      <c r="G51" s="25"/>
      <c r="H51" s="29">
        <v>45054</v>
      </c>
      <c r="I51" s="43">
        <v>38.866</v>
      </c>
    </row>
    <row r="52" spans="2:9" x14ac:dyDescent="0.25">
      <c r="B52" s="28" t="s">
        <v>70</v>
      </c>
      <c r="C52" s="29">
        <v>45055</v>
      </c>
      <c r="D52" s="30">
        <v>96.96</v>
      </c>
      <c r="G52" s="25"/>
      <c r="H52" s="29">
        <v>45055</v>
      </c>
      <c r="I52" s="43">
        <v>37.759</v>
      </c>
    </row>
    <row r="53" spans="2:9" x14ac:dyDescent="0.25">
      <c r="B53" s="28" t="s">
        <v>70</v>
      </c>
      <c r="C53" s="29">
        <v>45056</v>
      </c>
      <c r="D53" s="30">
        <v>96.29</v>
      </c>
      <c r="G53" s="25"/>
      <c r="H53" s="29">
        <v>45056</v>
      </c>
      <c r="I53" s="43">
        <v>36.667999999999999</v>
      </c>
    </row>
    <row r="54" spans="2:9" x14ac:dyDescent="0.25">
      <c r="B54" s="28" t="s">
        <v>70</v>
      </c>
      <c r="C54" s="29">
        <v>45057</v>
      </c>
      <c r="D54" s="30">
        <v>96.05</v>
      </c>
      <c r="G54" s="25"/>
      <c r="H54" s="29">
        <v>45057</v>
      </c>
      <c r="I54" s="43">
        <v>36.6</v>
      </c>
    </row>
    <row r="55" spans="2:9" x14ac:dyDescent="0.25">
      <c r="B55" s="28" t="s">
        <v>70</v>
      </c>
      <c r="C55" s="29">
        <v>45058</v>
      </c>
      <c r="D55" s="30">
        <v>94.85</v>
      </c>
      <c r="G55" s="25"/>
      <c r="H55" s="29">
        <v>45058</v>
      </c>
      <c r="I55" s="43">
        <v>34.213999999999999</v>
      </c>
    </row>
    <row r="56" spans="2:9" x14ac:dyDescent="0.25">
      <c r="B56" s="28" t="s">
        <v>70</v>
      </c>
      <c r="C56" s="29">
        <v>45061</v>
      </c>
      <c r="D56" s="30">
        <v>91.71</v>
      </c>
      <c r="G56" s="25"/>
      <c r="H56" s="29">
        <v>45061</v>
      </c>
      <c r="I56" s="43">
        <v>33.81</v>
      </c>
    </row>
    <row r="57" spans="2:9" x14ac:dyDescent="0.25">
      <c r="B57" s="28" t="s">
        <v>70</v>
      </c>
      <c r="C57" s="29">
        <v>45062</v>
      </c>
      <c r="D57" s="30">
        <v>91.96</v>
      </c>
      <c r="G57" s="25"/>
      <c r="H57" s="29">
        <v>45062</v>
      </c>
      <c r="I57" s="43">
        <v>33.326999999999998</v>
      </c>
    </row>
    <row r="58" spans="2:9" x14ac:dyDescent="0.25">
      <c r="B58" s="28" t="s">
        <v>70</v>
      </c>
      <c r="C58" s="29">
        <v>45063</v>
      </c>
      <c r="D58" s="30">
        <v>91.41</v>
      </c>
      <c r="G58" s="25"/>
      <c r="H58" s="29">
        <v>45063</v>
      </c>
      <c r="I58" s="43">
        <v>33.479999999999997</v>
      </c>
    </row>
    <row r="59" spans="2:9" x14ac:dyDescent="0.25">
      <c r="B59" s="28" t="s">
        <v>70</v>
      </c>
      <c r="C59" s="29">
        <v>45064</v>
      </c>
      <c r="D59" s="30">
        <v>89.39</v>
      </c>
      <c r="G59" s="25"/>
      <c r="H59" s="29">
        <v>45064</v>
      </c>
      <c r="I59" s="43">
        <v>31.324999999999999</v>
      </c>
    </row>
    <row r="60" spans="2:9" x14ac:dyDescent="0.25">
      <c r="B60" s="28" t="s">
        <v>70</v>
      </c>
      <c r="C60" s="29">
        <v>45065</v>
      </c>
      <c r="D60" s="30">
        <v>91.12</v>
      </c>
      <c r="G60" s="25"/>
      <c r="H60" s="29">
        <v>45065</v>
      </c>
      <c r="I60" s="43">
        <v>31.574999999999999</v>
      </c>
    </row>
  </sheetData>
  <mergeCells count="29">
    <mergeCell ref="G23:I23"/>
    <mergeCell ref="H19:I19"/>
    <mergeCell ref="H18:I18"/>
    <mergeCell ref="H17:I17"/>
    <mergeCell ref="H20:I20"/>
    <mergeCell ref="C28:D28"/>
    <mergeCell ref="H28:I28"/>
    <mergeCell ref="G34:H34"/>
    <mergeCell ref="G37:I37"/>
    <mergeCell ref="H24:I24"/>
    <mergeCell ref="H27:I27"/>
    <mergeCell ref="H26:I26"/>
    <mergeCell ref="H25:I25"/>
    <mergeCell ref="C25:D25"/>
    <mergeCell ref="C26:D26"/>
    <mergeCell ref="C27:D27"/>
    <mergeCell ref="C20:D20"/>
    <mergeCell ref="B23:D23"/>
    <mergeCell ref="C24:D24"/>
    <mergeCell ref="C17:D17"/>
    <mergeCell ref="C18:D18"/>
    <mergeCell ref="C19:D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1300-000000000000}"/>
    <hyperlink ref="B21" r:id="rId2" xr:uid="{00000000-0004-0000-1300-000001000000}"/>
    <hyperlink ref="G21" r:id="rId3" xr:uid="{00000000-0004-0000-1300-000002000000}"/>
    <hyperlink ref="H28:I28" r:id="rId4" display="CEGH" xr:uid="{00000000-0004-0000-13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6F58E-C35B-4023-955E-86DE1501D597}">
  <dimension ref="A1:J60"/>
  <sheetViews>
    <sheetView zoomScaleNormal="100" workbookViewId="0">
      <selection activeCell="B41" sqref="B41:D60"/>
    </sheetView>
  </sheetViews>
  <sheetFormatPr baseColWidth="10" defaultColWidth="11.42578125" defaultRowHeight="15" x14ac:dyDescent="0.25"/>
  <cols>
    <col min="1" max="1" width="5.7109375" style="46" customWidth="1"/>
    <col min="2" max="2" width="24.42578125" style="46" customWidth="1"/>
    <col min="3" max="4" width="16.5703125" style="46" customWidth="1"/>
    <col min="5" max="6" width="5.7109375" style="46" customWidth="1"/>
    <col min="7" max="7" width="24.42578125" style="46" customWidth="1"/>
    <col min="8" max="9" width="16.5703125" style="46" customWidth="1"/>
    <col min="10" max="10" width="5.7109375" style="1" customWidth="1"/>
    <col min="11" max="16384" width="11.42578125" style="1"/>
  </cols>
  <sheetData>
    <row r="1" spans="2:9" x14ac:dyDescent="0.25">
      <c r="B1" s="56"/>
      <c r="C1" s="56"/>
      <c r="D1" s="56"/>
      <c r="E1" s="56"/>
      <c r="F1" s="56"/>
      <c r="G1" s="56"/>
      <c r="H1" s="56"/>
      <c r="I1" s="56"/>
    </row>
    <row r="2" spans="2:9" x14ac:dyDescent="0.25">
      <c r="B2" s="56"/>
      <c r="C2" s="56"/>
      <c r="D2" s="56"/>
      <c r="E2" s="56"/>
      <c r="F2" s="56"/>
      <c r="G2" s="56"/>
      <c r="H2" s="56"/>
      <c r="I2" s="56"/>
    </row>
    <row r="3" spans="2:9" x14ac:dyDescent="0.25">
      <c r="B3" s="56"/>
      <c r="C3" s="56"/>
      <c r="D3" s="56"/>
      <c r="E3" s="56"/>
      <c r="F3" s="56"/>
      <c r="G3" s="56"/>
      <c r="H3" s="56"/>
      <c r="I3" s="56"/>
    </row>
    <row r="4" spans="2:9" x14ac:dyDescent="0.25">
      <c r="B4" s="56"/>
      <c r="C4" s="56"/>
      <c r="D4" s="56"/>
      <c r="E4" s="56"/>
      <c r="F4" s="56"/>
      <c r="G4" s="56"/>
      <c r="H4" s="56"/>
      <c r="I4" s="56"/>
    </row>
    <row r="5" spans="2:9" x14ac:dyDescent="0.25">
      <c r="B5" s="56"/>
      <c r="C5" s="56"/>
      <c r="D5" s="56"/>
      <c r="E5" s="56"/>
      <c r="F5" s="56"/>
      <c r="G5" s="56"/>
      <c r="H5" s="56"/>
      <c r="I5" s="56"/>
    </row>
    <row r="6" spans="2:9" ht="15.75" thickBot="1" x14ac:dyDescent="0.3">
      <c r="B6" s="56"/>
      <c r="C6" s="56"/>
      <c r="D6" s="56"/>
      <c r="E6" s="56"/>
      <c r="F6" s="56"/>
      <c r="G6" s="56"/>
      <c r="H6" s="56"/>
      <c r="I6" s="56"/>
    </row>
    <row r="7" spans="2:9" x14ac:dyDescent="0.25">
      <c r="B7" s="80" t="s">
        <v>101</v>
      </c>
      <c r="C7" s="81"/>
      <c r="D7" s="82"/>
      <c r="E7" s="1"/>
      <c r="F7" s="1"/>
      <c r="G7" s="80" t="s">
        <v>102</v>
      </c>
      <c r="H7" s="81"/>
      <c r="I7" s="82"/>
    </row>
    <row r="8" spans="2:9" ht="15.75" thickBot="1" x14ac:dyDescent="0.3">
      <c r="B8" s="83" t="str">
        <f ca="1">MID(CELL("dateiname",A1),FIND("]",CELL("dateiname",A1))+1,255)</f>
        <v>Mai 2026</v>
      </c>
      <c r="C8" s="84"/>
      <c r="D8" s="85"/>
      <c r="E8" s="1"/>
      <c r="F8" s="1"/>
      <c r="G8" s="83" t="str">
        <f ca="1">MID(CELL("dateiname",F1),FIND("]",CELL("dateiname",F1))+1,255)</f>
        <v>Mai 2026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10.17</v>
      </c>
      <c r="D10" s="12">
        <f>C10*1.2</f>
        <v>12.203999999999999</v>
      </c>
      <c r="E10" s="13"/>
      <c r="F10" s="13"/>
      <c r="G10" s="15" t="s">
        <v>31</v>
      </c>
      <c r="H10" s="41">
        <f>ROUND((($H$30-$H$31)+4.75)/10,2)</f>
        <v>5.51</v>
      </c>
      <c r="I10" s="12">
        <f>H10*1.2</f>
        <v>6.6119999999999992</v>
      </c>
    </row>
    <row r="11" spans="2:9" x14ac:dyDescent="0.25">
      <c r="B11" s="16" t="s">
        <v>24</v>
      </c>
      <c r="C11" s="41">
        <f>ROUND(((($C$30-$C$31)*1.1)+9.75)/10,2)</f>
        <v>10.17</v>
      </c>
      <c r="D11" s="12">
        <f t="shared" ref="D11:D13" si="0">C11*1.2</f>
        <v>12.203999999999999</v>
      </c>
      <c r="E11" s="13"/>
      <c r="F11" s="13"/>
      <c r="G11" s="15" t="s">
        <v>30</v>
      </c>
      <c r="H11" s="41">
        <f>ROUND((($H$30-$H$31)+4.75)/10,2)</f>
        <v>5.51</v>
      </c>
      <c r="I11" s="12">
        <f t="shared" ref="I11:I13" si="1">H11*1.2</f>
        <v>6.6119999999999992</v>
      </c>
    </row>
    <row r="12" spans="2:9" x14ac:dyDescent="0.25">
      <c r="B12" s="15" t="s">
        <v>25</v>
      </c>
      <c r="C12" s="41">
        <f>ROUND(((($C$30-$C$31)*1.1)+14.75)/10,2)</f>
        <v>10.67</v>
      </c>
      <c r="D12" s="12">
        <f t="shared" si="0"/>
        <v>12.804</v>
      </c>
      <c r="E12" s="13"/>
      <c r="F12" s="13"/>
      <c r="G12" s="15" t="s">
        <v>29</v>
      </c>
      <c r="H12" s="41">
        <f>ROUND((($H$30-$H$31)+9.75)/10,2)</f>
        <v>6.01</v>
      </c>
      <c r="I12" s="12">
        <f t="shared" si="1"/>
        <v>7.2119999999999997</v>
      </c>
    </row>
    <row r="13" spans="2:9" x14ac:dyDescent="0.25">
      <c r="B13" s="15" t="s">
        <v>26</v>
      </c>
      <c r="C13" s="41">
        <f>ROUND(((($C$30-$C$31)*1.1)+14.75)/10,2)</f>
        <v>10.67</v>
      </c>
      <c r="D13" s="12">
        <f t="shared" si="0"/>
        <v>12.804</v>
      </c>
      <c r="E13" s="13"/>
      <c r="F13" s="13"/>
      <c r="G13" s="15" t="s">
        <v>32</v>
      </c>
      <c r="H13" s="41">
        <f>ROUND((($H$30-$H$31)+9.75)/10,2)</f>
        <v>6.01</v>
      </c>
      <c r="I13" s="12">
        <f t="shared" si="1"/>
        <v>7.2119999999999997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>
      <c r="B15" s="1"/>
      <c r="C15" s="1"/>
      <c r="D15" s="1"/>
      <c r="E15" s="1"/>
      <c r="F15" s="1"/>
      <c r="G15" s="1"/>
      <c r="H15" s="1"/>
      <c r="I15" s="1"/>
    </row>
    <row r="16" spans="2:9" ht="15.75" thickBot="1" x14ac:dyDescent="0.3">
      <c r="B16" s="77" t="s">
        <v>103</v>
      </c>
      <c r="C16" s="78"/>
      <c r="D16" s="79"/>
      <c r="E16" s="1"/>
      <c r="F16" s="1"/>
      <c r="G16" s="77" t="s">
        <v>104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E17" s="1"/>
      <c r="F17" s="1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E18" s="1"/>
      <c r="F18" s="1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E19" s="1"/>
      <c r="F19" s="1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E20" s="1"/>
      <c r="F20" s="1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E21" s="1"/>
      <c r="F21" s="1"/>
      <c r="G21" s="36" t="s">
        <v>89</v>
      </c>
      <c r="H21" s="38"/>
      <c r="I21" s="31" t="s">
        <v>18</v>
      </c>
    </row>
    <row r="22" spans="2:10" ht="15.75" thickBot="1" x14ac:dyDescent="0.3">
      <c r="B22" s="1"/>
      <c r="C22" s="1"/>
      <c r="D22" s="1"/>
      <c r="E22" s="1"/>
      <c r="F22" s="1"/>
      <c r="G22" s="1"/>
      <c r="H22" s="1"/>
      <c r="I22" s="1"/>
    </row>
    <row r="23" spans="2:10" ht="15.75" thickBot="1" x14ac:dyDescent="0.3">
      <c r="B23" s="77" t="s">
        <v>100</v>
      </c>
      <c r="C23" s="78"/>
      <c r="D23" s="79"/>
      <c r="E23" s="1"/>
      <c r="F23" s="1"/>
      <c r="G23" s="77" t="s">
        <v>105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E24" s="1"/>
      <c r="F24" s="1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E25" s="1"/>
      <c r="F25" s="1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Mai 2026</v>
      </c>
      <c r="D26" s="102"/>
      <c r="E26" s="1"/>
      <c r="F26" s="1"/>
      <c r="G26" s="18" t="s">
        <v>0</v>
      </c>
      <c r="H26" s="103" t="str">
        <f ca="1">G8</f>
        <v>Mai 2026</v>
      </c>
      <c r="I26" s="104"/>
    </row>
    <row r="27" spans="2:10" x14ac:dyDescent="0.25">
      <c r="B27" s="19" t="s">
        <v>1</v>
      </c>
      <c r="C27" s="105" t="s">
        <v>20</v>
      </c>
      <c r="D27" s="105"/>
      <c r="E27" s="1"/>
      <c r="F27" s="1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E28" s="1"/>
      <c r="F28" s="1"/>
      <c r="G28" s="19" t="s">
        <v>14</v>
      </c>
      <c r="H28" s="97" t="s">
        <v>10</v>
      </c>
      <c r="I28" s="98"/>
    </row>
    <row r="29" spans="2:10" ht="15.75" thickBot="1" x14ac:dyDescent="0.3">
      <c r="B29" s="62"/>
      <c r="C29" s="63"/>
      <c r="D29" s="63"/>
      <c r="E29" s="56"/>
      <c r="F29" s="56"/>
      <c r="G29" s="62"/>
      <c r="H29" s="63"/>
      <c r="I29" s="63"/>
    </row>
    <row r="30" spans="2:10" ht="15.75" thickBot="1" x14ac:dyDescent="0.3">
      <c r="B30" s="50" t="s">
        <v>8</v>
      </c>
      <c r="C30" s="51">
        <f>AVERAGE(D41:D59)</f>
        <v>83.606842105263141</v>
      </c>
      <c r="D30" s="52" t="s">
        <v>5</v>
      </c>
      <c r="E30" s="56"/>
      <c r="F30" s="56"/>
      <c r="G30" s="50" t="s">
        <v>8</v>
      </c>
      <c r="H30" s="51">
        <f>I34</f>
        <v>50.361368421052639</v>
      </c>
      <c r="I30" s="52" t="s">
        <v>5</v>
      </c>
    </row>
    <row r="31" spans="2:10" ht="15.75" thickBot="1" x14ac:dyDescent="0.3">
      <c r="B31" s="53" t="s">
        <v>19</v>
      </c>
      <c r="C31" s="54"/>
      <c r="D31" s="55" t="s">
        <v>5</v>
      </c>
      <c r="E31" s="56"/>
      <c r="F31" s="56"/>
      <c r="G31" s="53" t="s">
        <v>19</v>
      </c>
      <c r="H31" s="54"/>
      <c r="I31" s="55" t="s">
        <v>5</v>
      </c>
    </row>
    <row r="32" spans="2:10" x14ac:dyDescent="0.25">
      <c r="B32" s="62"/>
      <c r="C32" s="64"/>
      <c r="D32" s="62"/>
      <c r="E32" s="56"/>
      <c r="F32" s="56"/>
      <c r="G32" s="56"/>
      <c r="H32" s="56"/>
      <c r="I32" s="56"/>
    </row>
    <row r="33" spans="2:9" x14ac:dyDescent="0.25">
      <c r="B33" s="56"/>
      <c r="C33" s="56"/>
      <c r="D33" s="56"/>
      <c r="E33" s="56"/>
      <c r="F33" s="56"/>
      <c r="G33" s="65" t="s">
        <v>2</v>
      </c>
      <c r="H33" s="66" t="s">
        <v>3</v>
      </c>
      <c r="I33" s="67" t="s">
        <v>4</v>
      </c>
    </row>
    <row r="34" spans="2:9" x14ac:dyDescent="0.25">
      <c r="B34" s="56"/>
      <c r="C34" s="56"/>
      <c r="D34" s="56"/>
      <c r="E34" s="56"/>
      <c r="F34" s="56"/>
      <c r="G34" s="99" t="str">
        <f ca="1">"1st Front Month - "&amp;G8</f>
        <v>1st Front Month - Mai 2026</v>
      </c>
      <c r="H34" s="100"/>
      <c r="I34" s="68">
        <f>AVERAGE(I41:I60)</f>
        <v>50.361368421052639</v>
      </c>
    </row>
    <row r="35" spans="2:9" x14ac:dyDescent="0.25">
      <c r="B35" s="56"/>
      <c r="C35" s="56"/>
      <c r="D35" s="56"/>
      <c r="E35" s="56"/>
      <c r="F35" s="56"/>
      <c r="G35" s="56"/>
      <c r="H35" s="56"/>
      <c r="I35" s="56"/>
    </row>
    <row r="36" spans="2:9" x14ac:dyDescent="0.25">
      <c r="B36" s="56"/>
      <c r="C36" s="56"/>
      <c r="D36" s="56"/>
      <c r="E36" s="56"/>
      <c r="F36" s="56"/>
      <c r="G36" s="56"/>
      <c r="H36" s="56"/>
      <c r="I36" s="56"/>
    </row>
    <row r="37" spans="2:9" x14ac:dyDescent="0.25">
      <c r="B37" s="56"/>
      <c r="C37" s="56"/>
      <c r="D37" s="56"/>
      <c r="E37" s="56"/>
      <c r="F37" s="56"/>
      <c r="G37" s="101" t="str">
        <f ca="1">"**Einmalrabatt gültig ausschliesslich für den Monat "&amp;MID(CELL("dateiname",A4),FIND("]",CELL("dateiname",A4))+1,255)</f>
        <v>**Einmalrabatt gültig ausschliesslich für den Monat Mai 2026</v>
      </c>
      <c r="H37" s="101"/>
      <c r="I37" s="101"/>
    </row>
    <row r="38" spans="2:9" x14ac:dyDescent="0.25">
      <c r="B38" s="56"/>
      <c r="C38" s="56"/>
      <c r="D38" s="56"/>
      <c r="E38" s="56"/>
      <c r="F38" s="56"/>
      <c r="G38" s="56"/>
      <c r="H38" s="56"/>
      <c r="I38" s="56"/>
    </row>
    <row r="39" spans="2:9" x14ac:dyDescent="0.25">
      <c r="B39" s="56"/>
      <c r="C39" s="56"/>
      <c r="D39" s="56"/>
      <c r="E39" s="56"/>
      <c r="F39" s="56"/>
      <c r="G39" s="56"/>
      <c r="H39" s="56"/>
      <c r="I39" s="56"/>
    </row>
    <row r="40" spans="2:9" x14ac:dyDescent="0.25">
      <c r="B40" s="57" t="s">
        <v>39</v>
      </c>
      <c r="C40" s="58" t="s">
        <v>3</v>
      </c>
      <c r="D40" s="59" t="s">
        <v>4</v>
      </c>
      <c r="E40" s="56"/>
      <c r="F40" s="56"/>
      <c r="G40" s="57" t="s">
        <v>40</v>
      </c>
      <c r="H40" s="69" t="s">
        <v>3</v>
      </c>
      <c r="I40" s="59" t="s">
        <v>38</v>
      </c>
    </row>
    <row r="41" spans="2:9" x14ac:dyDescent="0.25">
      <c r="B41" s="25" t="s">
        <v>113</v>
      </c>
      <c r="C41" s="26">
        <v>46104</v>
      </c>
      <c r="D41" s="27">
        <v>90.75</v>
      </c>
      <c r="E41" s="56"/>
      <c r="F41" s="56"/>
      <c r="G41" s="29" t="s">
        <v>112</v>
      </c>
      <c r="H41" s="29">
        <v>46104</v>
      </c>
      <c r="I41" s="27">
        <v>58.844999999999999</v>
      </c>
    </row>
    <row r="42" spans="2:9" x14ac:dyDescent="0.25">
      <c r="B42" s="28" t="s">
        <v>113</v>
      </c>
      <c r="C42" s="29">
        <v>46105</v>
      </c>
      <c r="D42" s="30">
        <v>88.91</v>
      </c>
      <c r="E42" s="56"/>
      <c r="F42" s="56"/>
      <c r="G42" s="29" t="s">
        <v>112</v>
      </c>
      <c r="H42" s="29">
        <v>46105</v>
      </c>
      <c r="I42" s="27">
        <v>56.466000000000001</v>
      </c>
    </row>
    <row r="43" spans="2:9" x14ac:dyDescent="0.25">
      <c r="B43" s="28" t="s">
        <v>113</v>
      </c>
      <c r="C43" s="29">
        <v>46106</v>
      </c>
      <c r="D43" s="30">
        <v>86.75</v>
      </c>
      <c r="G43" s="29" t="s">
        <v>112</v>
      </c>
      <c r="H43" s="29">
        <v>46106</v>
      </c>
      <c r="I43" s="27">
        <v>55.198000000000008</v>
      </c>
    </row>
    <row r="44" spans="2:9" x14ac:dyDescent="0.25">
      <c r="B44" s="28" t="s">
        <v>113</v>
      </c>
      <c r="C44" s="29">
        <v>46107</v>
      </c>
      <c r="D44" s="30">
        <v>89.29</v>
      </c>
      <c r="G44" s="29" t="s">
        <v>112</v>
      </c>
      <c r="H44" s="29">
        <v>46107</v>
      </c>
      <c r="I44" s="27">
        <v>57.863999999999997</v>
      </c>
    </row>
    <row r="45" spans="2:9" x14ac:dyDescent="0.25">
      <c r="B45" s="28" t="s">
        <v>113</v>
      </c>
      <c r="C45" s="29">
        <v>46108</v>
      </c>
      <c r="D45" s="30">
        <v>88.2</v>
      </c>
      <c r="G45" s="29" t="s">
        <v>112</v>
      </c>
      <c r="H45" s="29">
        <v>46108</v>
      </c>
      <c r="I45" s="27">
        <v>56.63000000000001</v>
      </c>
    </row>
    <row r="46" spans="2:9" x14ac:dyDescent="0.25">
      <c r="B46" s="28" t="s">
        <v>113</v>
      </c>
      <c r="C46" s="29">
        <v>46111</v>
      </c>
      <c r="D46" s="30">
        <v>87.8</v>
      </c>
      <c r="G46" s="29" t="s">
        <v>112</v>
      </c>
      <c r="H46" s="29">
        <v>46111</v>
      </c>
      <c r="I46" s="27">
        <v>57.033000000000001</v>
      </c>
    </row>
    <row r="47" spans="2:9" x14ac:dyDescent="0.25">
      <c r="B47" s="28" t="s">
        <v>113</v>
      </c>
      <c r="C47" s="29">
        <v>46112</v>
      </c>
      <c r="D47" s="30">
        <v>84.68</v>
      </c>
      <c r="G47" s="29" t="s">
        <v>112</v>
      </c>
      <c r="H47" s="29">
        <v>46112</v>
      </c>
      <c r="I47" s="27">
        <v>53.058</v>
      </c>
    </row>
    <row r="48" spans="2:9" x14ac:dyDescent="0.25">
      <c r="B48" s="28" t="s">
        <v>113</v>
      </c>
      <c r="C48" s="29">
        <v>46113</v>
      </c>
      <c r="D48" s="30">
        <v>82.95</v>
      </c>
      <c r="G48" s="29" t="s">
        <v>112</v>
      </c>
      <c r="H48" s="29">
        <v>46113</v>
      </c>
      <c r="I48" s="27">
        <v>49.622</v>
      </c>
    </row>
    <row r="49" spans="2:9" x14ac:dyDescent="0.25">
      <c r="B49" s="28" t="s">
        <v>113</v>
      </c>
      <c r="C49" s="29">
        <v>46114</v>
      </c>
      <c r="D49" s="30">
        <v>84.73</v>
      </c>
      <c r="G49" s="29" t="s">
        <v>112</v>
      </c>
      <c r="H49" s="29">
        <v>46114</v>
      </c>
      <c r="I49" s="27">
        <v>52.128</v>
      </c>
    </row>
    <row r="50" spans="2:9" x14ac:dyDescent="0.25">
      <c r="B50" s="28" t="s">
        <v>113</v>
      </c>
      <c r="C50" s="29">
        <v>46119</v>
      </c>
      <c r="D50" s="30">
        <v>88.3</v>
      </c>
      <c r="G50" s="29" t="s">
        <v>112</v>
      </c>
      <c r="H50" s="29">
        <v>46119</v>
      </c>
      <c r="I50" s="27">
        <v>55.251000000000012</v>
      </c>
    </row>
    <row r="51" spans="2:9" x14ac:dyDescent="0.25">
      <c r="B51" s="28" t="s">
        <v>113</v>
      </c>
      <c r="C51" s="29">
        <v>46120</v>
      </c>
      <c r="D51" s="30">
        <v>79.989999999999995</v>
      </c>
      <c r="G51" s="29" t="s">
        <v>112</v>
      </c>
      <c r="H51" s="29">
        <v>46120</v>
      </c>
      <c r="I51" s="27">
        <v>47.256999999999998</v>
      </c>
    </row>
    <row r="52" spans="2:9" x14ac:dyDescent="0.25">
      <c r="B52" s="28" t="s">
        <v>113</v>
      </c>
      <c r="C52" s="29">
        <v>46121</v>
      </c>
      <c r="D52" s="30">
        <v>81.34</v>
      </c>
      <c r="G52" s="29" t="s">
        <v>112</v>
      </c>
      <c r="H52" s="29">
        <v>46121</v>
      </c>
      <c r="I52" s="27">
        <v>48.167999999999999</v>
      </c>
    </row>
    <row r="53" spans="2:9" x14ac:dyDescent="0.25">
      <c r="B53" s="28" t="s">
        <v>113</v>
      </c>
      <c r="C53" s="29">
        <v>46122</v>
      </c>
      <c r="D53" s="30">
        <v>78.64</v>
      </c>
      <c r="G53" s="29" t="s">
        <v>112</v>
      </c>
      <c r="H53" s="29">
        <v>46122</v>
      </c>
      <c r="I53" s="27">
        <v>45.436000000000007</v>
      </c>
    </row>
    <row r="54" spans="2:9" x14ac:dyDescent="0.25">
      <c r="B54" s="28" t="s">
        <v>113</v>
      </c>
      <c r="C54" s="29">
        <v>46125</v>
      </c>
      <c r="D54" s="30">
        <v>80.150000000000006</v>
      </c>
      <c r="G54" s="29" t="s">
        <v>112</v>
      </c>
      <c r="H54" s="29">
        <v>46125</v>
      </c>
      <c r="I54" s="27">
        <v>48.316000000000003</v>
      </c>
    </row>
    <row r="55" spans="2:9" x14ac:dyDescent="0.25">
      <c r="B55" s="28" t="s">
        <v>113</v>
      </c>
      <c r="C55" s="29">
        <v>46126</v>
      </c>
      <c r="D55" s="30">
        <v>79.489999999999995</v>
      </c>
      <c r="G55" s="29" t="s">
        <v>112</v>
      </c>
      <c r="H55" s="29">
        <v>46126</v>
      </c>
      <c r="I55" s="27">
        <v>45.260000000000005</v>
      </c>
    </row>
    <row r="56" spans="2:9" x14ac:dyDescent="0.25">
      <c r="B56" s="28" t="s">
        <v>113</v>
      </c>
      <c r="C56" s="29">
        <v>46127</v>
      </c>
      <c r="D56" s="30">
        <v>77.88</v>
      </c>
      <c r="G56" s="29" t="s">
        <v>112</v>
      </c>
      <c r="H56" s="29">
        <v>46127</v>
      </c>
      <c r="I56" s="27">
        <v>43.326000000000001</v>
      </c>
    </row>
    <row r="57" spans="2:9" x14ac:dyDescent="0.25">
      <c r="B57" s="28" t="s">
        <v>113</v>
      </c>
      <c r="C57" s="29">
        <v>46128</v>
      </c>
      <c r="D57" s="30">
        <v>80.05</v>
      </c>
      <c r="G57" s="29" t="s">
        <v>112</v>
      </c>
      <c r="H57" s="29">
        <v>46128</v>
      </c>
      <c r="I57" s="27">
        <v>44.198</v>
      </c>
    </row>
    <row r="58" spans="2:9" x14ac:dyDescent="0.25">
      <c r="B58" s="28" t="s">
        <v>113</v>
      </c>
      <c r="C58" s="29">
        <v>46129</v>
      </c>
      <c r="D58" s="30">
        <v>78.38</v>
      </c>
      <c r="G58" s="29" t="s">
        <v>112</v>
      </c>
      <c r="H58" s="29">
        <v>46129</v>
      </c>
      <c r="I58" s="27">
        <v>40.622999999999998</v>
      </c>
    </row>
    <row r="59" spans="2:9" x14ac:dyDescent="0.25">
      <c r="B59" s="28" t="s">
        <v>113</v>
      </c>
      <c r="C59" s="29">
        <v>46132</v>
      </c>
      <c r="D59" s="30">
        <v>80.25</v>
      </c>
      <c r="G59" s="29" t="s">
        <v>112</v>
      </c>
      <c r="H59" s="29">
        <v>46132</v>
      </c>
      <c r="I59" s="27">
        <v>42.186999999999998</v>
      </c>
    </row>
    <row r="60" spans="2:9" x14ac:dyDescent="0.25">
      <c r="G60" s="1"/>
      <c r="H60" s="1"/>
      <c r="I60" s="1"/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phoneticPr fontId="19" type="noConversion"/>
  <hyperlinks>
    <hyperlink ref="C28:D28" r:id="rId1" display="EEX" xr:uid="{26474EA8-EBAB-4337-80EC-8E06DED6AFDD}"/>
    <hyperlink ref="B21" r:id="rId2" display="Berechnungsdetails im Preisblatt (Seite 3)" xr:uid="{1F1598BE-B479-431F-AB08-0D01169D714E}"/>
    <hyperlink ref="G21" r:id="rId3" display="Berechnungsdetails im Preisblatt (Seite 3)" xr:uid="{E6D9B9C1-5D5C-4070-81C2-85A376FB4707}"/>
    <hyperlink ref="H28:I28" r:id="rId4" display="CEGH" xr:uid="{68C75B75-0050-4810-8CC1-6D15C544BF17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6:J61"/>
  <sheetViews>
    <sheetView zoomScale="70" zoomScaleNormal="70" workbookViewId="0">
      <selection activeCell="M25" sqref="M25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Mai 2023</v>
      </c>
      <c r="C8" s="84"/>
      <c r="D8" s="85"/>
      <c r="G8" s="83" t="str">
        <f ca="1">MID(CELL("dateiname",F1),FIND("]",CELL("dateiname",F1))+1,255)</f>
        <v>Mai 2023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13.44</v>
      </c>
      <c r="D10" s="12">
        <f>C10*1.2</f>
        <v>16.128</v>
      </c>
      <c r="E10" s="13"/>
      <c r="F10" s="13"/>
      <c r="G10" s="15" t="s">
        <v>31</v>
      </c>
      <c r="H10" s="41">
        <f>ROUND((($H$30-$H$31)+4.75)/10,2)</f>
        <v>5.0199999999999996</v>
      </c>
      <c r="I10" s="12">
        <f>H10*1.2</f>
        <v>6.0239999999999991</v>
      </c>
    </row>
    <row r="11" spans="2:9" x14ac:dyDescent="0.25">
      <c r="B11" s="16" t="s">
        <v>24</v>
      </c>
      <c r="C11" s="41">
        <f>ROUND(((($C$30-$C$31)*1.1)+9.75)/10,2)</f>
        <v>13.44</v>
      </c>
      <c r="D11" s="12">
        <f t="shared" ref="D11:D13" si="0">C11*1.2</f>
        <v>16.128</v>
      </c>
      <c r="E11" s="13"/>
      <c r="F11" s="13"/>
      <c r="G11" s="15" t="s">
        <v>30</v>
      </c>
      <c r="H11" s="41">
        <f>ROUND((($H$30-$H$31)+4.75)/10,2)</f>
        <v>5.0199999999999996</v>
      </c>
      <c r="I11" s="12">
        <f t="shared" ref="I11:I13" si="1">H11*1.2</f>
        <v>6.0239999999999991</v>
      </c>
    </row>
    <row r="12" spans="2:9" x14ac:dyDescent="0.25">
      <c r="B12" s="15" t="s">
        <v>25</v>
      </c>
      <c r="C12" s="41">
        <f>ROUND(((($C$30-$C$31)*1.1)+14.75)/10,2)</f>
        <v>13.94</v>
      </c>
      <c r="D12" s="12">
        <f t="shared" si="0"/>
        <v>16.727999999999998</v>
      </c>
      <c r="E12" s="13"/>
      <c r="F12" s="13"/>
      <c r="G12" s="15" t="s">
        <v>29</v>
      </c>
      <c r="H12" s="41">
        <f>ROUND((($H$30-$H$31)+9.75)/10,2)</f>
        <v>5.52</v>
      </c>
      <c r="I12" s="12">
        <f t="shared" si="1"/>
        <v>6.6239999999999997</v>
      </c>
    </row>
    <row r="13" spans="2:9" x14ac:dyDescent="0.25">
      <c r="B13" s="15" t="s">
        <v>26</v>
      </c>
      <c r="C13" s="41">
        <f>ROUND(((($C$30-$C$31)*1.1)+14.75)/10,2)</f>
        <v>13.94</v>
      </c>
      <c r="D13" s="12">
        <f t="shared" si="0"/>
        <v>16.727999999999998</v>
      </c>
      <c r="E13" s="13"/>
      <c r="F13" s="13"/>
      <c r="G13" s="15" t="s">
        <v>32</v>
      </c>
      <c r="H13" s="41">
        <f>ROUND((($H$30-$H$31)+9.75)/10,2)</f>
        <v>5.52</v>
      </c>
      <c r="I13" s="12">
        <f t="shared" si="1"/>
        <v>6.6239999999999997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90" t="s">
        <v>54</v>
      </c>
      <c r="I17" s="90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111" t="s">
        <v>54</v>
      </c>
      <c r="I18" s="111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0" t="s">
        <v>55</v>
      </c>
      <c r="I19" s="90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Mai 2023</v>
      </c>
      <c r="D26" s="102"/>
      <c r="G26" s="18" t="s">
        <v>0</v>
      </c>
      <c r="H26" s="102" t="str">
        <f ca="1">G8</f>
        <v>Mai 2023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AVERAGE(D41:D61)</f>
        <v>113.32571428571427</v>
      </c>
      <c r="D30" s="10" t="s">
        <v>5</v>
      </c>
      <c r="G30" s="9" t="s">
        <v>8</v>
      </c>
      <c r="H30" s="11">
        <f>I34</f>
        <v>45.436333333333337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Mai 2023</v>
      </c>
      <c r="H34" s="105"/>
      <c r="I34" s="37">
        <f>AVERAGE(I41:I61)</f>
        <v>45.436333333333337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Mai 2023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69</v>
      </c>
      <c r="C41" s="26">
        <v>45006</v>
      </c>
      <c r="D41" s="27">
        <v>115.65</v>
      </c>
      <c r="G41" s="25"/>
      <c r="H41" s="26">
        <v>45006</v>
      </c>
      <c r="I41" s="43">
        <v>44.204999999999998</v>
      </c>
    </row>
    <row r="42" spans="2:9" x14ac:dyDescent="0.25">
      <c r="B42" s="28" t="s">
        <v>69</v>
      </c>
      <c r="C42" s="29">
        <v>45007</v>
      </c>
      <c r="D42" s="30">
        <v>110.12</v>
      </c>
      <c r="G42" s="25"/>
      <c r="H42" s="29">
        <v>45007</v>
      </c>
      <c r="I42" s="43">
        <v>42.73</v>
      </c>
    </row>
    <row r="43" spans="2:9" x14ac:dyDescent="0.25">
      <c r="B43" s="28" t="s">
        <v>69</v>
      </c>
      <c r="C43" s="29">
        <v>45008</v>
      </c>
      <c r="D43" s="30">
        <v>117.89</v>
      </c>
      <c r="G43" s="25"/>
      <c r="H43" s="29">
        <v>45008</v>
      </c>
      <c r="I43" s="43">
        <v>45.808</v>
      </c>
    </row>
    <row r="44" spans="2:9" x14ac:dyDescent="0.25">
      <c r="B44" s="28" t="s">
        <v>69</v>
      </c>
      <c r="C44" s="29">
        <v>45009</v>
      </c>
      <c r="D44" s="30">
        <v>111.66</v>
      </c>
      <c r="G44" s="25"/>
      <c r="H44" s="29">
        <v>45009</v>
      </c>
      <c r="I44" s="43">
        <v>43.485999999999997</v>
      </c>
    </row>
    <row r="45" spans="2:9" x14ac:dyDescent="0.25">
      <c r="B45" s="28" t="s">
        <v>69</v>
      </c>
      <c r="C45" s="29">
        <v>45012</v>
      </c>
      <c r="D45" s="30">
        <v>112.43</v>
      </c>
      <c r="G45" s="25"/>
      <c r="H45" s="29">
        <v>45012</v>
      </c>
      <c r="I45" s="43">
        <v>44.497999999999998</v>
      </c>
    </row>
    <row r="46" spans="2:9" x14ac:dyDescent="0.25">
      <c r="B46" s="28" t="s">
        <v>69</v>
      </c>
      <c r="C46" s="29">
        <v>45013</v>
      </c>
      <c r="D46" s="30">
        <v>115.51</v>
      </c>
      <c r="G46" s="25"/>
      <c r="H46" s="29">
        <v>45013</v>
      </c>
      <c r="I46" s="43">
        <v>44.954000000000001</v>
      </c>
    </row>
    <row r="47" spans="2:9" x14ac:dyDescent="0.25">
      <c r="B47" s="28" t="s">
        <v>69</v>
      </c>
      <c r="C47" s="29">
        <v>45014</v>
      </c>
      <c r="D47" s="30">
        <v>113.1</v>
      </c>
      <c r="G47" s="25"/>
      <c r="H47" s="29">
        <v>45014</v>
      </c>
      <c r="I47" s="43">
        <v>44.563000000000002</v>
      </c>
    </row>
    <row r="48" spans="2:9" x14ac:dyDescent="0.25">
      <c r="B48" s="28" t="s">
        <v>69</v>
      </c>
      <c r="C48" s="29">
        <v>45015</v>
      </c>
      <c r="D48" s="30">
        <v>114.01</v>
      </c>
      <c r="G48" s="25"/>
      <c r="H48" s="29">
        <v>45015</v>
      </c>
      <c r="I48" s="43">
        <v>45.16</v>
      </c>
    </row>
    <row r="49" spans="2:9" x14ac:dyDescent="0.25">
      <c r="B49" s="28" t="s">
        <v>69</v>
      </c>
      <c r="C49" s="29">
        <v>45016</v>
      </c>
      <c r="D49" s="30">
        <v>123.15</v>
      </c>
      <c r="G49" s="25"/>
      <c r="H49" s="29">
        <v>45016</v>
      </c>
      <c r="I49" s="43">
        <v>49.357999999999997</v>
      </c>
    </row>
    <row r="50" spans="2:9" x14ac:dyDescent="0.25">
      <c r="B50" s="28" t="s">
        <v>69</v>
      </c>
      <c r="C50" s="29">
        <v>45019</v>
      </c>
      <c r="D50" s="30">
        <v>127.08</v>
      </c>
      <c r="G50" s="25"/>
      <c r="H50" s="29">
        <v>45019</v>
      </c>
      <c r="I50" s="43">
        <v>52.887</v>
      </c>
    </row>
    <row r="51" spans="2:9" x14ac:dyDescent="0.25">
      <c r="B51" s="28" t="s">
        <v>69</v>
      </c>
      <c r="C51" s="29">
        <v>45020</v>
      </c>
      <c r="D51" s="30">
        <v>119.87</v>
      </c>
      <c r="G51" s="25"/>
      <c r="H51" s="29">
        <v>45020</v>
      </c>
      <c r="I51" s="43">
        <v>48.97</v>
      </c>
    </row>
    <row r="52" spans="2:9" x14ac:dyDescent="0.25">
      <c r="B52" s="28" t="s">
        <v>69</v>
      </c>
      <c r="C52" s="29">
        <v>45021</v>
      </c>
      <c r="D52" s="30">
        <v>116.08</v>
      </c>
      <c r="G52" s="25"/>
      <c r="H52" s="29">
        <v>45021</v>
      </c>
      <c r="I52" s="43">
        <v>47.314</v>
      </c>
    </row>
    <row r="53" spans="2:9" x14ac:dyDescent="0.25">
      <c r="B53" s="28" t="s">
        <v>69</v>
      </c>
      <c r="C53" s="29">
        <v>45022</v>
      </c>
      <c r="D53" s="30">
        <v>112.81</v>
      </c>
      <c r="G53" s="25"/>
      <c r="H53" s="29">
        <v>45022</v>
      </c>
      <c r="I53" s="43">
        <v>45.457999999999998</v>
      </c>
    </row>
    <row r="54" spans="2:9" x14ac:dyDescent="0.25">
      <c r="B54" s="28" t="s">
        <v>69</v>
      </c>
      <c r="C54" s="29">
        <v>45027</v>
      </c>
      <c r="D54" s="30">
        <v>112.72</v>
      </c>
      <c r="G54" s="25"/>
      <c r="H54" s="29">
        <v>45027</v>
      </c>
      <c r="I54" s="43">
        <v>46.16</v>
      </c>
    </row>
    <row r="55" spans="2:9" x14ac:dyDescent="0.25">
      <c r="B55" s="28" t="s">
        <v>69</v>
      </c>
      <c r="C55" s="29">
        <v>45028</v>
      </c>
      <c r="D55" s="30">
        <v>110.61</v>
      </c>
      <c r="G55" s="25"/>
      <c r="H55" s="29">
        <v>45028</v>
      </c>
      <c r="I55" s="43">
        <v>45.45</v>
      </c>
    </row>
    <row r="56" spans="2:9" x14ac:dyDescent="0.25">
      <c r="B56" s="28" t="s">
        <v>69</v>
      </c>
      <c r="C56" s="29">
        <v>45029</v>
      </c>
      <c r="D56" s="30">
        <v>109.52</v>
      </c>
      <c r="G56" s="25"/>
      <c r="H56" s="29">
        <v>45029</v>
      </c>
      <c r="I56" s="43">
        <v>44.619</v>
      </c>
    </row>
    <row r="57" spans="2:9" x14ac:dyDescent="0.25">
      <c r="B57" s="28" t="s">
        <v>69</v>
      </c>
      <c r="C57" s="29">
        <v>45030</v>
      </c>
      <c r="D57" s="30">
        <v>107.53</v>
      </c>
      <c r="G57" s="25"/>
      <c r="H57" s="29">
        <v>45030</v>
      </c>
      <c r="I57" s="43">
        <v>43.64200000000001</v>
      </c>
    </row>
    <row r="58" spans="2:9" x14ac:dyDescent="0.25">
      <c r="B58" s="28" t="s">
        <v>69</v>
      </c>
      <c r="C58" s="29">
        <v>45033</v>
      </c>
      <c r="D58" s="30">
        <v>107.01</v>
      </c>
      <c r="G58" s="25"/>
      <c r="H58" s="29">
        <v>45033</v>
      </c>
      <c r="I58" s="43">
        <v>43.51</v>
      </c>
    </row>
    <row r="59" spans="2:9" x14ac:dyDescent="0.25">
      <c r="B59" s="28" t="s">
        <v>69</v>
      </c>
      <c r="C59" s="29">
        <v>45034</v>
      </c>
      <c r="D59" s="30">
        <v>110.07</v>
      </c>
      <c r="G59" s="25"/>
      <c r="H59" s="29">
        <v>45034</v>
      </c>
      <c r="I59" s="43">
        <v>45.112000000000009</v>
      </c>
    </row>
    <row r="60" spans="2:9" x14ac:dyDescent="0.25">
      <c r="B60" s="28" t="s">
        <v>69</v>
      </c>
      <c r="C60" s="29">
        <v>45035</v>
      </c>
      <c r="D60" s="30">
        <v>107.16</v>
      </c>
      <c r="G60" s="25"/>
      <c r="H60" s="29">
        <v>45035</v>
      </c>
      <c r="I60" s="43">
        <v>43.069000000000003</v>
      </c>
    </row>
    <row r="61" spans="2:9" x14ac:dyDescent="0.25">
      <c r="B61" s="28" t="s">
        <v>69</v>
      </c>
      <c r="C61" s="29">
        <v>45036</v>
      </c>
      <c r="D61" s="30">
        <v>105.86</v>
      </c>
      <c r="G61" s="25"/>
      <c r="H61" s="29">
        <v>45036</v>
      </c>
      <c r="I61" s="43">
        <v>43.21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1400-000000000000}"/>
    <hyperlink ref="H28:I28" r:id="rId2" display="CEGH" xr:uid="{00000000-0004-0000-1400-000001000000}"/>
    <hyperlink ref="B21" r:id="rId3" xr:uid="{00000000-0004-0000-1400-000002000000}"/>
    <hyperlink ref="G21" r:id="rId4" xr:uid="{00000000-0004-0000-14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6:J60"/>
  <sheetViews>
    <sheetView zoomScale="70" zoomScaleNormal="70" workbookViewId="0">
      <selection activeCell="Q16" sqref="Q16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April 2023</v>
      </c>
      <c r="C8" s="84"/>
      <c r="D8" s="85"/>
      <c r="G8" s="83" t="str">
        <f ca="1">MID(CELL("dateiname",F1),FIND("]",CELL("dateiname",F1))+1,255)</f>
        <v>April 2023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14.27</v>
      </c>
      <c r="D10" s="12">
        <f>C10*1.2</f>
        <v>17.123999999999999</v>
      </c>
      <c r="E10" s="13"/>
      <c r="F10" s="13"/>
      <c r="G10" s="15" t="s">
        <v>31</v>
      </c>
      <c r="H10" s="41">
        <f>ROUND((($H$30-$H$31)+4.75)/10,2)</f>
        <v>5.22</v>
      </c>
      <c r="I10" s="12">
        <f>H10*1.2</f>
        <v>6.2639999999999993</v>
      </c>
    </row>
    <row r="11" spans="2:9" x14ac:dyDescent="0.25">
      <c r="B11" s="16" t="s">
        <v>24</v>
      </c>
      <c r="C11" s="41">
        <f>ROUND(((($C$30-$C$31)*1.1)+9.75)/10,2)</f>
        <v>14.27</v>
      </c>
      <c r="D11" s="12">
        <f t="shared" ref="D11:D13" si="0">C11*1.2</f>
        <v>17.123999999999999</v>
      </c>
      <c r="E11" s="13"/>
      <c r="F11" s="13"/>
      <c r="G11" s="15" t="s">
        <v>30</v>
      </c>
      <c r="H11" s="41">
        <f>ROUND((($H$30-$H$31)+4.75)/10,2)</f>
        <v>5.22</v>
      </c>
      <c r="I11" s="12">
        <f t="shared" ref="I11:I13" si="1">H11*1.2</f>
        <v>6.2639999999999993</v>
      </c>
    </row>
    <row r="12" spans="2:9" x14ac:dyDescent="0.25">
      <c r="B12" s="15" t="s">
        <v>25</v>
      </c>
      <c r="C12" s="41">
        <f>ROUND(((($C$30-$C$31)*1.1)+14.75)/10,2)</f>
        <v>14.77</v>
      </c>
      <c r="D12" s="12">
        <f t="shared" si="0"/>
        <v>17.724</v>
      </c>
      <c r="E12" s="13"/>
      <c r="F12" s="13"/>
      <c r="G12" s="15" t="s">
        <v>29</v>
      </c>
      <c r="H12" s="41">
        <f>ROUND((($H$30-$H$31)+9.75)/10,2)</f>
        <v>5.72</v>
      </c>
      <c r="I12" s="12">
        <f t="shared" si="1"/>
        <v>6.8639999999999999</v>
      </c>
    </row>
    <row r="13" spans="2:9" x14ac:dyDescent="0.25">
      <c r="B13" s="15" t="s">
        <v>26</v>
      </c>
      <c r="C13" s="41">
        <f>ROUND(((($C$30-$C$31)*1.1)+14.75)/10,2)</f>
        <v>14.77</v>
      </c>
      <c r="D13" s="12">
        <f t="shared" si="0"/>
        <v>17.724</v>
      </c>
      <c r="E13" s="13"/>
      <c r="F13" s="13"/>
      <c r="G13" s="15" t="s">
        <v>32</v>
      </c>
      <c r="H13" s="41">
        <f>ROUND((($H$30-$H$31)+9.75)/10,2)</f>
        <v>5.72</v>
      </c>
      <c r="I13" s="12">
        <f t="shared" si="1"/>
        <v>6.8639999999999999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90" t="s">
        <v>54</v>
      </c>
      <c r="I17" s="90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111" t="s">
        <v>54</v>
      </c>
      <c r="I18" s="111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0" t="s">
        <v>55</v>
      </c>
      <c r="I19" s="90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April 2023</v>
      </c>
      <c r="D26" s="102"/>
      <c r="G26" s="18" t="s">
        <v>0</v>
      </c>
      <c r="H26" s="102" t="str">
        <f ca="1">G8</f>
        <v>April 2023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AVERAGE(D41:D60)</f>
        <v>120.88850000000005</v>
      </c>
      <c r="D30" s="10" t="s">
        <v>5</v>
      </c>
      <c r="G30" s="9" t="s">
        <v>8</v>
      </c>
      <c r="H30" s="11">
        <f>I34</f>
        <v>47.406649999999999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April 2023</v>
      </c>
      <c r="H34" s="105"/>
      <c r="I34" s="37">
        <f>AVERAGE(I41:I60)</f>
        <v>47.406649999999999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April 2023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68</v>
      </c>
      <c r="C41" s="26">
        <v>44978</v>
      </c>
      <c r="D41" s="27">
        <v>128.62</v>
      </c>
      <c r="G41" s="25"/>
      <c r="H41" s="26">
        <v>44978</v>
      </c>
      <c r="I41" s="30">
        <v>50.901000000000003</v>
      </c>
    </row>
    <row r="42" spans="2:9" x14ac:dyDescent="0.25">
      <c r="B42" s="28" t="s">
        <v>68</v>
      </c>
      <c r="C42" s="29">
        <v>44979</v>
      </c>
      <c r="D42" s="30">
        <v>129.77000000000001</v>
      </c>
      <c r="G42" s="25"/>
      <c r="H42" s="29">
        <v>44979</v>
      </c>
      <c r="I42" s="30">
        <v>52.323</v>
      </c>
    </row>
    <row r="43" spans="2:9" x14ac:dyDescent="0.25">
      <c r="B43" s="28" t="s">
        <v>68</v>
      </c>
      <c r="C43" s="29">
        <v>44980</v>
      </c>
      <c r="D43" s="30">
        <v>129.97</v>
      </c>
      <c r="G43" s="25"/>
      <c r="H43" s="29">
        <v>44980</v>
      </c>
      <c r="I43" s="30">
        <v>52.537999999999997</v>
      </c>
    </row>
    <row r="44" spans="2:9" x14ac:dyDescent="0.25">
      <c r="B44" s="28" t="s">
        <v>68</v>
      </c>
      <c r="C44" s="29">
        <v>44981</v>
      </c>
      <c r="D44" s="30">
        <v>133.55000000000001</v>
      </c>
      <c r="G44" s="25"/>
      <c r="H44" s="29">
        <v>44981</v>
      </c>
      <c r="I44" s="30">
        <v>53.045000000000002</v>
      </c>
    </row>
    <row r="45" spans="2:9" x14ac:dyDescent="0.25">
      <c r="B45" s="28" t="s">
        <v>68</v>
      </c>
      <c r="C45" s="29">
        <v>44984</v>
      </c>
      <c r="D45" s="30">
        <v>124.19</v>
      </c>
      <c r="G45" s="25"/>
      <c r="H45" s="29">
        <v>44984</v>
      </c>
      <c r="I45" s="30">
        <v>49.564000000000007</v>
      </c>
    </row>
    <row r="46" spans="2:9" x14ac:dyDescent="0.25">
      <c r="B46" s="28" t="s">
        <v>68</v>
      </c>
      <c r="C46" s="29">
        <v>44985</v>
      </c>
      <c r="D46" s="30">
        <v>122.65</v>
      </c>
      <c r="G46" s="25"/>
      <c r="H46" s="29">
        <v>44985</v>
      </c>
      <c r="I46" s="30">
        <v>48.363000000000007</v>
      </c>
    </row>
    <row r="47" spans="2:9" x14ac:dyDescent="0.25">
      <c r="B47" s="28" t="s">
        <v>68</v>
      </c>
      <c r="C47" s="29">
        <v>44986</v>
      </c>
      <c r="D47" s="30">
        <v>123.77</v>
      </c>
      <c r="G47" s="25"/>
      <c r="H47" s="29">
        <v>44986</v>
      </c>
      <c r="I47" s="30">
        <v>48.545000000000002</v>
      </c>
    </row>
    <row r="48" spans="2:9" x14ac:dyDescent="0.25">
      <c r="B48" s="28" t="s">
        <v>68</v>
      </c>
      <c r="C48" s="29">
        <v>44987</v>
      </c>
      <c r="D48" s="30">
        <v>122.11</v>
      </c>
      <c r="G48" s="25"/>
      <c r="H48" s="29">
        <v>44987</v>
      </c>
      <c r="I48" s="30">
        <v>48.244</v>
      </c>
    </row>
    <row r="49" spans="2:9" x14ac:dyDescent="0.25">
      <c r="B49" s="28" t="s">
        <v>68</v>
      </c>
      <c r="C49" s="29">
        <v>44988</v>
      </c>
      <c r="D49" s="30">
        <v>117.24</v>
      </c>
      <c r="G49" s="25"/>
      <c r="H49" s="29">
        <v>44988</v>
      </c>
      <c r="I49" s="30">
        <v>46.4</v>
      </c>
    </row>
    <row r="50" spans="2:9" x14ac:dyDescent="0.25">
      <c r="B50" s="28" t="s">
        <v>68</v>
      </c>
      <c r="C50" s="29">
        <v>44991</v>
      </c>
      <c r="D50" s="30">
        <v>111.18</v>
      </c>
      <c r="G50" s="25"/>
      <c r="H50" s="29">
        <v>44991</v>
      </c>
      <c r="I50" s="30">
        <v>43.512999999999998</v>
      </c>
    </row>
    <row r="51" spans="2:9" x14ac:dyDescent="0.25">
      <c r="B51" s="28" t="s">
        <v>68</v>
      </c>
      <c r="C51" s="29">
        <v>44992</v>
      </c>
      <c r="D51" s="30">
        <v>115.17</v>
      </c>
      <c r="G51" s="25"/>
      <c r="H51" s="29">
        <v>44992</v>
      </c>
      <c r="I51" s="30">
        <v>44.42</v>
      </c>
    </row>
    <row r="52" spans="2:9" x14ac:dyDescent="0.25">
      <c r="B52" s="28" t="s">
        <v>68</v>
      </c>
      <c r="C52" s="29">
        <v>44993</v>
      </c>
      <c r="D52" s="30">
        <v>113.15</v>
      </c>
      <c r="G52" s="25"/>
      <c r="H52" s="29">
        <v>44993</v>
      </c>
      <c r="I52" s="30">
        <v>43.430999999999997</v>
      </c>
    </row>
    <row r="53" spans="2:9" x14ac:dyDescent="0.25">
      <c r="B53" s="28" t="s">
        <v>68</v>
      </c>
      <c r="C53" s="29">
        <v>44994</v>
      </c>
      <c r="D53" s="30">
        <v>118.11</v>
      </c>
      <c r="G53" s="25"/>
      <c r="H53" s="29">
        <v>44994</v>
      </c>
      <c r="I53" s="30">
        <v>44.2</v>
      </c>
    </row>
    <row r="54" spans="2:9" x14ac:dyDescent="0.25">
      <c r="B54" s="28" t="s">
        <v>68</v>
      </c>
      <c r="C54" s="29">
        <v>44995</v>
      </c>
      <c r="D54" s="30">
        <v>136.49</v>
      </c>
      <c r="G54" s="25"/>
      <c r="H54" s="29">
        <v>44995</v>
      </c>
      <c r="I54" s="30">
        <v>53.402000000000008</v>
      </c>
    </row>
    <row r="55" spans="2:9" x14ac:dyDescent="0.25">
      <c r="B55" s="28" t="s">
        <v>68</v>
      </c>
      <c r="C55" s="29">
        <v>44998</v>
      </c>
      <c r="D55" s="30">
        <v>130.01</v>
      </c>
      <c r="G55" s="25"/>
      <c r="H55" s="29">
        <v>44998</v>
      </c>
      <c r="I55" s="30">
        <v>50.360999999999997</v>
      </c>
    </row>
    <row r="56" spans="2:9" x14ac:dyDescent="0.25">
      <c r="B56" s="28" t="s">
        <v>68</v>
      </c>
      <c r="C56" s="29">
        <v>44999</v>
      </c>
      <c r="D56" s="30">
        <v>118.43</v>
      </c>
      <c r="G56" s="25"/>
      <c r="H56" s="29">
        <v>44999</v>
      </c>
      <c r="I56" s="30">
        <v>45.191000000000003</v>
      </c>
    </row>
    <row r="57" spans="2:9" x14ac:dyDescent="0.25">
      <c r="B57" s="28" t="s">
        <v>68</v>
      </c>
      <c r="C57" s="29">
        <v>45000</v>
      </c>
      <c r="D57" s="30">
        <v>113.76</v>
      </c>
      <c r="G57" s="25"/>
      <c r="H57" s="29">
        <v>45000</v>
      </c>
      <c r="I57" s="30">
        <v>43.65</v>
      </c>
    </row>
    <row r="58" spans="2:9" x14ac:dyDescent="0.25">
      <c r="B58" s="28" t="s">
        <v>68</v>
      </c>
      <c r="C58" s="29">
        <v>45001</v>
      </c>
      <c r="D58" s="30">
        <v>113.26</v>
      </c>
      <c r="G58" s="25"/>
      <c r="H58" s="29">
        <v>45001</v>
      </c>
      <c r="I58" s="30">
        <v>45.521000000000001</v>
      </c>
    </row>
    <row r="59" spans="2:9" x14ac:dyDescent="0.25">
      <c r="B59" s="28" t="s">
        <v>68</v>
      </c>
      <c r="C59" s="29">
        <v>45002</v>
      </c>
      <c r="D59" s="30">
        <v>111.69</v>
      </c>
      <c r="G59" s="25"/>
      <c r="H59" s="29">
        <v>45002</v>
      </c>
      <c r="I59" s="30">
        <v>44.021000000000008</v>
      </c>
    </row>
    <row r="60" spans="2:9" x14ac:dyDescent="0.25">
      <c r="B60" s="28" t="s">
        <v>68</v>
      </c>
      <c r="C60" s="29">
        <v>45005</v>
      </c>
      <c r="D60" s="30">
        <v>104.65</v>
      </c>
      <c r="G60" s="25"/>
      <c r="H60" s="29">
        <v>45005</v>
      </c>
      <c r="I60" s="30">
        <v>40.5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1500-000000000000}"/>
    <hyperlink ref="H28:I28" r:id="rId2" display="CEGH" xr:uid="{00000000-0004-0000-1500-000001000000}"/>
    <hyperlink ref="B21" r:id="rId3" xr:uid="{00000000-0004-0000-1500-000002000000}"/>
    <hyperlink ref="G21" r:id="rId4" xr:uid="{00000000-0004-0000-15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6:J61"/>
  <sheetViews>
    <sheetView topLeftCell="A10" zoomScale="70" zoomScaleNormal="70" workbookViewId="0">
      <selection activeCell="N40" sqref="N40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März 2023</v>
      </c>
      <c r="C8" s="84"/>
      <c r="D8" s="85"/>
      <c r="G8" s="83" t="str">
        <f ca="1">MID(CELL("dateiname",F1),FIND("]",CELL("dateiname",F1))+1,255)</f>
        <v>März 2023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17.37</v>
      </c>
      <c r="D10" s="12">
        <f>C10*1.2</f>
        <v>20.844000000000001</v>
      </c>
      <c r="E10" s="13"/>
      <c r="F10" s="13"/>
      <c r="G10" s="15" t="s">
        <v>31</v>
      </c>
      <c r="H10" s="41">
        <f>ROUND((($H$30-$H$31)+4.75)/10,2)</f>
        <v>6.21</v>
      </c>
      <c r="I10" s="12">
        <f>H10*1.2</f>
        <v>7.452</v>
      </c>
    </row>
    <row r="11" spans="2:9" x14ac:dyDescent="0.25">
      <c r="B11" s="16" t="s">
        <v>24</v>
      </c>
      <c r="C11" s="41">
        <f>ROUND(((($C$30-$C$31)*1.1)+9.75)/10,2)</f>
        <v>17.37</v>
      </c>
      <c r="D11" s="12">
        <f t="shared" ref="D11:D13" si="0">C11*1.2</f>
        <v>20.844000000000001</v>
      </c>
      <c r="E11" s="13"/>
      <c r="F11" s="13"/>
      <c r="G11" s="15" t="s">
        <v>30</v>
      </c>
      <c r="H11" s="41">
        <f>ROUND((($H$30-$H$31)+4.75)/10,2)</f>
        <v>6.21</v>
      </c>
      <c r="I11" s="12">
        <f t="shared" ref="I11:I13" si="1">H11*1.2</f>
        <v>7.452</v>
      </c>
    </row>
    <row r="12" spans="2:9" x14ac:dyDescent="0.25">
      <c r="B12" s="15" t="s">
        <v>25</v>
      </c>
      <c r="C12" s="41">
        <f>ROUND(((($C$30-$C$31)*1.1)+14.75)/10,2)</f>
        <v>17.87</v>
      </c>
      <c r="D12" s="12">
        <f t="shared" si="0"/>
        <v>21.443999999999999</v>
      </c>
      <c r="E12" s="13"/>
      <c r="F12" s="13"/>
      <c r="G12" s="15" t="s">
        <v>29</v>
      </c>
      <c r="H12" s="41">
        <f>ROUND((($H$30-$H$31)+9.75)/10,2)</f>
        <v>6.71</v>
      </c>
      <c r="I12" s="12">
        <f t="shared" si="1"/>
        <v>8.0519999999999996</v>
      </c>
    </row>
    <row r="13" spans="2:9" x14ac:dyDescent="0.25">
      <c r="B13" s="15" t="s">
        <v>26</v>
      </c>
      <c r="C13" s="41">
        <f>ROUND(((($C$30-$C$31)*1.1)+14.75)/10,2)</f>
        <v>17.87</v>
      </c>
      <c r="D13" s="12">
        <f t="shared" si="0"/>
        <v>21.443999999999999</v>
      </c>
      <c r="E13" s="13"/>
      <c r="F13" s="13"/>
      <c r="G13" s="15" t="s">
        <v>32</v>
      </c>
      <c r="H13" s="41">
        <f>ROUND((($H$30-$H$31)+9.75)/10,2)</f>
        <v>6.71</v>
      </c>
      <c r="I13" s="12">
        <f t="shared" si="1"/>
        <v>8.0519999999999996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90" t="s">
        <v>54</v>
      </c>
      <c r="I17" s="90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111" t="s">
        <v>54</v>
      </c>
      <c r="I18" s="111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0" t="s">
        <v>55</v>
      </c>
      <c r="I19" s="90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März 2023</v>
      </c>
      <c r="D26" s="102"/>
      <c r="G26" s="18" t="s">
        <v>0</v>
      </c>
      <c r="H26" s="102" t="str">
        <f ca="1">G8</f>
        <v>März 2023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AVERAGE(D41:D61)</f>
        <v>149.04952380952383</v>
      </c>
      <c r="D30" s="10" t="s">
        <v>5</v>
      </c>
      <c r="G30" s="9" t="s">
        <v>8</v>
      </c>
      <c r="H30" s="11">
        <f>I34</f>
        <v>57.311571428571433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März 2023</v>
      </c>
      <c r="H34" s="105"/>
      <c r="I34" s="37">
        <f>AVERAGE(I41:I61)</f>
        <v>57.311571428571433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März 2023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67</v>
      </c>
      <c r="C41" s="26">
        <v>44949</v>
      </c>
      <c r="D41" s="27">
        <v>164.55</v>
      </c>
      <c r="G41" s="25"/>
      <c r="H41" s="26">
        <v>44949</v>
      </c>
      <c r="I41" s="30">
        <v>68.63</v>
      </c>
    </row>
    <row r="42" spans="2:9" x14ac:dyDescent="0.25">
      <c r="B42" s="28" t="s">
        <v>67</v>
      </c>
      <c r="C42" s="29">
        <v>44950</v>
      </c>
      <c r="D42" s="30">
        <v>151.34</v>
      </c>
      <c r="G42" s="25"/>
      <c r="H42" s="29">
        <v>44950</v>
      </c>
      <c r="I42" s="30">
        <v>61.347000000000008</v>
      </c>
    </row>
    <row r="43" spans="2:9" x14ac:dyDescent="0.25">
      <c r="B43" s="28" t="s">
        <v>67</v>
      </c>
      <c r="C43" s="29">
        <v>44951</v>
      </c>
      <c r="D43" s="30">
        <v>143.88</v>
      </c>
      <c r="G43" s="25"/>
      <c r="H43" s="29">
        <v>44951</v>
      </c>
      <c r="I43" s="30">
        <v>59.369</v>
      </c>
    </row>
    <row r="44" spans="2:9" x14ac:dyDescent="0.25">
      <c r="B44" s="28" t="s">
        <v>67</v>
      </c>
      <c r="C44" s="29">
        <v>44952</v>
      </c>
      <c r="D44" s="30">
        <v>144.08000000000001</v>
      </c>
      <c r="G44" s="25"/>
      <c r="H44" s="29">
        <v>44952</v>
      </c>
      <c r="I44" s="30">
        <v>57.679000000000002</v>
      </c>
    </row>
    <row r="45" spans="2:9" x14ac:dyDescent="0.25">
      <c r="B45" s="28" t="s">
        <v>67</v>
      </c>
      <c r="C45" s="29">
        <v>44953</v>
      </c>
      <c r="D45" s="30">
        <v>147.72999999999999</v>
      </c>
      <c r="G45" s="25"/>
      <c r="H45" s="29">
        <v>44953</v>
      </c>
      <c r="I45" s="30">
        <v>57.8</v>
      </c>
    </row>
    <row r="46" spans="2:9" x14ac:dyDescent="0.25">
      <c r="B46" s="28" t="s">
        <v>67</v>
      </c>
      <c r="C46" s="29">
        <v>44956</v>
      </c>
      <c r="D46" s="30">
        <v>146.91</v>
      </c>
      <c r="G46" s="25"/>
      <c r="H46" s="29">
        <v>44956</v>
      </c>
      <c r="I46" s="30">
        <v>57.435000000000009</v>
      </c>
    </row>
    <row r="47" spans="2:9" x14ac:dyDescent="0.25">
      <c r="B47" s="28" t="s">
        <v>67</v>
      </c>
      <c r="C47" s="29">
        <v>44957</v>
      </c>
      <c r="D47" s="30">
        <v>156.08000000000001</v>
      </c>
      <c r="G47" s="25"/>
      <c r="H47" s="29">
        <v>44957</v>
      </c>
      <c r="I47" s="30">
        <v>59.625000000000007</v>
      </c>
    </row>
    <row r="48" spans="2:9" x14ac:dyDescent="0.25">
      <c r="B48" s="28" t="s">
        <v>67</v>
      </c>
      <c r="C48" s="29">
        <v>44958</v>
      </c>
      <c r="D48" s="30">
        <v>158.69999999999999</v>
      </c>
      <c r="G48" s="25"/>
      <c r="H48" s="29">
        <v>44958</v>
      </c>
      <c r="I48" s="30">
        <v>61.43</v>
      </c>
    </row>
    <row r="49" spans="2:9" x14ac:dyDescent="0.25">
      <c r="B49" s="28" t="s">
        <v>67</v>
      </c>
      <c r="C49" s="29">
        <v>44959</v>
      </c>
      <c r="D49" s="30">
        <v>152.27000000000001</v>
      </c>
      <c r="G49" s="25"/>
      <c r="H49" s="29">
        <v>44959</v>
      </c>
      <c r="I49" s="30">
        <v>58.508000000000003</v>
      </c>
    </row>
    <row r="50" spans="2:9" x14ac:dyDescent="0.25">
      <c r="B50" s="28" t="s">
        <v>67</v>
      </c>
      <c r="C50" s="29">
        <v>44960</v>
      </c>
      <c r="D50" s="30">
        <v>155.86000000000001</v>
      </c>
      <c r="G50" s="25"/>
      <c r="H50" s="29">
        <v>44960</v>
      </c>
      <c r="I50" s="30">
        <v>59.338000000000001</v>
      </c>
    </row>
    <row r="51" spans="2:9" x14ac:dyDescent="0.25">
      <c r="B51" s="28" t="s">
        <v>67</v>
      </c>
      <c r="C51" s="29">
        <v>44963</v>
      </c>
      <c r="D51" s="30">
        <v>152.74</v>
      </c>
      <c r="G51" s="25"/>
      <c r="H51" s="29">
        <v>44963</v>
      </c>
      <c r="I51" s="30">
        <v>59.881</v>
      </c>
    </row>
    <row r="52" spans="2:9" x14ac:dyDescent="0.25">
      <c r="B52" s="28" t="s">
        <v>67</v>
      </c>
      <c r="C52" s="29">
        <v>44964</v>
      </c>
      <c r="D52" s="30">
        <v>147.6</v>
      </c>
      <c r="G52" s="25"/>
      <c r="H52" s="29">
        <v>44964</v>
      </c>
      <c r="I52" s="30">
        <v>57.198999999999998</v>
      </c>
    </row>
    <row r="53" spans="2:9" x14ac:dyDescent="0.25">
      <c r="B53" s="28" t="s">
        <v>67</v>
      </c>
      <c r="C53" s="29">
        <v>44965</v>
      </c>
      <c r="D53" s="30">
        <v>143.91999999999999</v>
      </c>
      <c r="G53" s="25"/>
      <c r="H53" s="29">
        <v>44965</v>
      </c>
      <c r="I53" s="30">
        <v>55.337000000000003</v>
      </c>
    </row>
    <row r="54" spans="2:9" x14ac:dyDescent="0.25">
      <c r="B54" s="28" t="s">
        <v>67</v>
      </c>
      <c r="C54" s="29">
        <v>44966</v>
      </c>
      <c r="D54" s="30">
        <v>145.81</v>
      </c>
      <c r="G54" s="25"/>
      <c r="H54" s="29">
        <v>44966</v>
      </c>
      <c r="I54" s="30">
        <v>54.304000000000002</v>
      </c>
    </row>
    <row r="55" spans="2:9" x14ac:dyDescent="0.25">
      <c r="B55" s="28" t="s">
        <v>67</v>
      </c>
      <c r="C55" s="29">
        <v>44967</v>
      </c>
      <c r="D55" s="30">
        <v>150.61000000000001</v>
      </c>
      <c r="G55" s="25"/>
      <c r="H55" s="29">
        <v>44967</v>
      </c>
      <c r="I55" s="30">
        <v>55.391000000000005</v>
      </c>
    </row>
    <row r="56" spans="2:9" x14ac:dyDescent="0.25">
      <c r="B56" s="28" t="s">
        <v>67</v>
      </c>
      <c r="C56" s="29">
        <v>44970</v>
      </c>
      <c r="D56" s="30">
        <v>145.72</v>
      </c>
      <c r="G56" s="25"/>
      <c r="H56" s="29">
        <v>44970</v>
      </c>
      <c r="I56" s="30">
        <v>53.725000000000001</v>
      </c>
    </row>
    <row r="57" spans="2:9" x14ac:dyDescent="0.25">
      <c r="B57" s="28" t="s">
        <v>67</v>
      </c>
      <c r="C57" s="29">
        <v>44971</v>
      </c>
      <c r="D57" s="30">
        <v>145.51</v>
      </c>
      <c r="G57" s="25"/>
      <c r="H57" s="29">
        <v>44971</v>
      </c>
      <c r="I57" s="30">
        <v>54.1</v>
      </c>
    </row>
    <row r="58" spans="2:9" x14ac:dyDescent="0.25">
      <c r="B58" s="28" t="s">
        <v>67</v>
      </c>
      <c r="C58" s="29">
        <v>44972</v>
      </c>
      <c r="D58" s="30">
        <v>149.44999999999999</v>
      </c>
      <c r="G58" s="25"/>
      <c r="H58" s="29">
        <v>44972</v>
      </c>
      <c r="I58" s="30">
        <v>56.366</v>
      </c>
    </row>
    <row r="59" spans="2:9" x14ac:dyDescent="0.25">
      <c r="B59" s="28" t="s">
        <v>67</v>
      </c>
      <c r="C59" s="29">
        <v>44973</v>
      </c>
      <c r="D59" s="30">
        <v>145.19</v>
      </c>
      <c r="G59" s="25"/>
      <c r="H59" s="29">
        <v>44973</v>
      </c>
      <c r="I59" s="30">
        <v>53.73</v>
      </c>
    </row>
    <row r="60" spans="2:9" x14ac:dyDescent="0.25">
      <c r="B60" s="28" t="s">
        <v>67</v>
      </c>
      <c r="C60" s="29">
        <v>44974</v>
      </c>
      <c r="D60" s="30">
        <v>140</v>
      </c>
      <c r="G60" s="25"/>
      <c r="H60" s="29">
        <v>44974</v>
      </c>
      <c r="I60" s="30">
        <v>50.774999999999999</v>
      </c>
    </row>
    <row r="61" spans="2:9" x14ac:dyDescent="0.25">
      <c r="B61" s="28" t="s">
        <v>67</v>
      </c>
      <c r="C61" s="29">
        <v>44977</v>
      </c>
      <c r="D61" s="30">
        <v>142.09</v>
      </c>
      <c r="G61" s="25"/>
      <c r="H61" s="29">
        <v>44977</v>
      </c>
      <c r="I61" s="30">
        <v>51.574000000000005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1600-000000000000}"/>
    <hyperlink ref="H28:I28" r:id="rId2" display="CEGH" xr:uid="{00000000-0004-0000-1600-000001000000}"/>
    <hyperlink ref="B21" r:id="rId3" xr:uid="{00000000-0004-0000-1600-000002000000}"/>
    <hyperlink ref="G21" r:id="rId4" xr:uid="{00000000-0004-0000-16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6:J62"/>
  <sheetViews>
    <sheetView zoomScale="70" zoomScaleNormal="70" workbookViewId="0">
      <selection activeCell="H44" sqref="H44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Februar 2023</v>
      </c>
      <c r="C8" s="84"/>
      <c r="D8" s="85"/>
      <c r="G8" s="83" t="str">
        <f ca="1">MID(CELL("dateiname",F1),FIND("]",CELL("dateiname",F1))+1,255)</f>
        <v>Februar 2023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24.33</v>
      </c>
      <c r="D10" s="12">
        <f>C10*1.2</f>
        <v>29.195999999999998</v>
      </c>
      <c r="E10" s="13"/>
      <c r="F10" s="13"/>
      <c r="G10" s="15" t="s">
        <v>31</v>
      </c>
      <c r="H10" s="41">
        <f>ROUND((($H$30-$H$31)+4.75)/10,2)</f>
        <v>7.89</v>
      </c>
      <c r="I10" s="12">
        <f>H10*1.2</f>
        <v>9.468</v>
      </c>
    </row>
    <row r="11" spans="2:9" x14ac:dyDescent="0.25">
      <c r="B11" s="16" t="s">
        <v>24</v>
      </c>
      <c r="C11" s="41">
        <f>ROUND(((($C$30-$C$31)*1.1)+9.75)/10,2)</f>
        <v>24.33</v>
      </c>
      <c r="D11" s="12">
        <f t="shared" ref="D11:D13" si="0">C11*1.2</f>
        <v>29.195999999999998</v>
      </c>
      <c r="E11" s="13"/>
      <c r="F11" s="13"/>
      <c r="G11" s="15" t="s">
        <v>30</v>
      </c>
      <c r="H11" s="41">
        <f>ROUND((($H$30-$H$31)+4.75)/10,2)</f>
        <v>7.89</v>
      </c>
      <c r="I11" s="12">
        <f t="shared" ref="I11:I13" si="1">H11*1.2</f>
        <v>9.468</v>
      </c>
    </row>
    <row r="12" spans="2:9" x14ac:dyDescent="0.25">
      <c r="B12" s="15" t="s">
        <v>25</v>
      </c>
      <c r="C12" s="41">
        <f>ROUND(((($C$30-$C$31)*1.1)+14.75)/10,2)</f>
        <v>24.83</v>
      </c>
      <c r="D12" s="12">
        <f t="shared" si="0"/>
        <v>29.795999999999996</v>
      </c>
      <c r="E12" s="13"/>
      <c r="F12" s="13"/>
      <c r="G12" s="15" t="s">
        <v>29</v>
      </c>
      <c r="H12" s="41">
        <f>ROUND((($H$30-$H$31)+9.75)/10,2)</f>
        <v>8.39</v>
      </c>
      <c r="I12" s="12">
        <f t="shared" si="1"/>
        <v>10.068</v>
      </c>
    </row>
    <row r="13" spans="2:9" x14ac:dyDescent="0.25">
      <c r="B13" s="15" t="s">
        <v>26</v>
      </c>
      <c r="C13" s="41">
        <f>ROUND(((($C$30-$C$31)*1.1)+14.75)/10,2)</f>
        <v>24.83</v>
      </c>
      <c r="D13" s="12">
        <f t="shared" si="0"/>
        <v>29.795999999999996</v>
      </c>
      <c r="E13" s="13"/>
      <c r="F13" s="13"/>
      <c r="G13" s="15" t="s">
        <v>32</v>
      </c>
      <c r="H13" s="41">
        <f>ROUND((($H$30-$H$31)+9.75)/10,2)</f>
        <v>8.39</v>
      </c>
      <c r="I13" s="12">
        <f t="shared" si="1"/>
        <v>10.068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90" t="s">
        <v>54</v>
      </c>
      <c r="I17" s="90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111" t="s">
        <v>54</v>
      </c>
      <c r="I18" s="111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0" t="s">
        <v>55</v>
      </c>
      <c r="I19" s="90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Februar 2023</v>
      </c>
      <c r="D26" s="102"/>
      <c r="G26" s="18" t="s">
        <v>0</v>
      </c>
      <c r="H26" s="102" t="str">
        <f ca="1">G8</f>
        <v>Februar 2023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AVERAGE(D41:D62)</f>
        <v>212.31909090909093</v>
      </c>
      <c r="D30" s="10" t="s">
        <v>5</v>
      </c>
      <c r="G30" s="9" t="s">
        <v>8</v>
      </c>
      <c r="H30" s="11">
        <f>I34</f>
        <v>74.141227272727249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Februar 2023</v>
      </c>
      <c r="H34" s="105"/>
      <c r="I34" s="37">
        <f>AVERAGE(I41:I62)</f>
        <v>74.141227272727249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Februar 2023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66</v>
      </c>
      <c r="C41" s="26">
        <v>44916</v>
      </c>
      <c r="D41" s="27">
        <v>299.97000000000003</v>
      </c>
      <c r="G41" s="25"/>
      <c r="H41" s="26">
        <v>44916</v>
      </c>
      <c r="I41" s="30">
        <v>100.51</v>
      </c>
    </row>
    <row r="42" spans="2:9" x14ac:dyDescent="0.25">
      <c r="B42" s="28" t="s">
        <v>66</v>
      </c>
      <c r="C42" s="29">
        <v>44917</v>
      </c>
      <c r="D42" s="30">
        <v>283.51</v>
      </c>
      <c r="G42" s="25"/>
      <c r="H42" s="29">
        <v>44917</v>
      </c>
      <c r="I42" s="30">
        <v>94.373000000000019</v>
      </c>
    </row>
    <row r="43" spans="2:9" x14ac:dyDescent="0.25">
      <c r="B43" s="28" t="s">
        <v>66</v>
      </c>
      <c r="C43" s="29">
        <v>44918</v>
      </c>
      <c r="D43" s="30">
        <v>271.37</v>
      </c>
      <c r="G43" s="25"/>
      <c r="H43" s="29">
        <v>44918</v>
      </c>
      <c r="I43" s="30">
        <v>85.557000000000002</v>
      </c>
    </row>
    <row r="44" spans="2:9" x14ac:dyDescent="0.25">
      <c r="B44" s="28" t="s">
        <v>66</v>
      </c>
      <c r="C44" s="29">
        <v>44922</v>
      </c>
      <c r="D44" s="30">
        <v>266.2</v>
      </c>
      <c r="G44" s="25"/>
      <c r="H44" s="29">
        <v>44922</v>
      </c>
      <c r="I44" s="30">
        <v>84.981999999999999</v>
      </c>
    </row>
    <row r="45" spans="2:9" x14ac:dyDescent="0.25">
      <c r="B45" s="28" t="s">
        <v>66</v>
      </c>
      <c r="C45" s="29">
        <v>44923</v>
      </c>
      <c r="D45" s="30">
        <v>251.03</v>
      </c>
      <c r="G45" s="25"/>
      <c r="H45" s="29">
        <v>44923</v>
      </c>
      <c r="I45" s="30">
        <v>84.736000000000004</v>
      </c>
    </row>
    <row r="46" spans="2:9" x14ac:dyDescent="0.25">
      <c r="B46" s="28" t="s">
        <v>66</v>
      </c>
      <c r="C46" s="29">
        <v>44924</v>
      </c>
      <c r="D46" s="30">
        <v>254.62</v>
      </c>
      <c r="G46" s="25"/>
      <c r="H46" s="29">
        <v>44924</v>
      </c>
      <c r="I46" s="30">
        <v>86.872</v>
      </c>
    </row>
    <row r="47" spans="2:9" x14ac:dyDescent="0.25">
      <c r="B47" s="28" t="s">
        <v>66</v>
      </c>
      <c r="C47" s="29">
        <v>44925</v>
      </c>
      <c r="D47" s="30">
        <v>231.5</v>
      </c>
      <c r="G47" s="25"/>
      <c r="H47" s="29">
        <v>44925</v>
      </c>
      <c r="I47" s="30">
        <v>74.793999999999997</v>
      </c>
    </row>
    <row r="48" spans="2:9" x14ac:dyDescent="0.25">
      <c r="B48" s="28" t="s">
        <v>66</v>
      </c>
      <c r="C48" s="29">
        <v>44928</v>
      </c>
      <c r="D48" s="30">
        <v>227.39</v>
      </c>
      <c r="G48" s="25"/>
      <c r="H48" s="29">
        <v>44928</v>
      </c>
      <c r="I48" s="30">
        <v>77</v>
      </c>
    </row>
    <row r="49" spans="2:9" x14ac:dyDescent="0.25">
      <c r="B49" s="28" t="s">
        <v>66</v>
      </c>
      <c r="C49" s="29">
        <v>44929</v>
      </c>
      <c r="D49" s="30">
        <v>213.59</v>
      </c>
      <c r="G49" s="25"/>
      <c r="H49" s="29">
        <v>44929</v>
      </c>
      <c r="I49" s="30">
        <v>74.300000000000011</v>
      </c>
    </row>
    <row r="50" spans="2:9" x14ac:dyDescent="0.25">
      <c r="B50" s="28" t="s">
        <v>66</v>
      </c>
      <c r="C50" s="29">
        <v>44930</v>
      </c>
      <c r="D50" s="30">
        <v>192.28</v>
      </c>
      <c r="G50" s="25"/>
      <c r="H50" s="29">
        <v>44930</v>
      </c>
      <c r="I50" s="30">
        <v>65.872</v>
      </c>
    </row>
    <row r="51" spans="2:9" x14ac:dyDescent="0.25">
      <c r="B51" s="28" t="s">
        <v>66</v>
      </c>
      <c r="C51" s="29">
        <v>44931</v>
      </c>
      <c r="D51" s="30">
        <v>205.96</v>
      </c>
      <c r="G51" s="25"/>
      <c r="H51" s="29">
        <v>44931</v>
      </c>
      <c r="I51" s="30">
        <v>72.799000000000007</v>
      </c>
    </row>
    <row r="52" spans="2:9" x14ac:dyDescent="0.25">
      <c r="B52" s="28" t="s">
        <v>66</v>
      </c>
      <c r="C52" s="29">
        <v>44932</v>
      </c>
      <c r="D52" s="30">
        <v>198.32</v>
      </c>
      <c r="G52" s="25"/>
      <c r="H52" s="29">
        <v>44932</v>
      </c>
      <c r="I52" s="30">
        <v>69.992999999999995</v>
      </c>
    </row>
    <row r="53" spans="2:9" x14ac:dyDescent="0.25">
      <c r="B53" s="28" t="s">
        <v>66</v>
      </c>
      <c r="C53" s="29">
        <v>44935</v>
      </c>
      <c r="D53" s="30">
        <v>198.79</v>
      </c>
      <c r="G53" s="25"/>
      <c r="H53" s="29">
        <v>44935</v>
      </c>
      <c r="I53" s="30">
        <v>74.38</v>
      </c>
    </row>
    <row r="54" spans="2:9" x14ac:dyDescent="0.25">
      <c r="B54" s="28" t="s">
        <v>66</v>
      </c>
      <c r="C54" s="29">
        <v>44936</v>
      </c>
      <c r="D54" s="30">
        <v>186.62</v>
      </c>
      <c r="G54" s="25"/>
      <c r="H54" s="29">
        <v>44936</v>
      </c>
      <c r="I54" s="30">
        <v>70.831999999999994</v>
      </c>
    </row>
    <row r="55" spans="2:9" x14ac:dyDescent="0.25">
      <c r="B55" s="28" t="s">
        <v>66</v>
      </c>
      <c r="C55" s="29">
        <v>44937</v>
      </c>
      <c r="D55" s="30">
        <v>181.09</v>
      </c>
      <c r="G55" s="25"/>
      <c r="H55" s="29">
        <v>44937</v>
      </c>
      <c r="I55" s="30">
        <v>66.59</v>
      </c>
    </row>
    <row r="56" spans="2:9" x14ac:dyDescent="0.25">
      <c r="B56" s="28" t="s">
        <v>66</v>
      </c>
      <c r="C56" s="29">
        <v>44938</v>
      </c>
      <c r="D56" s="30">
        <v>183.43</v>
      </c>
      <c r="G56" s="25"/>
      <c r="H56" s="29">
        <v>44938</v>
      </c>
      <c r="I56" s="30">
        <v>68.34</v>
      </c>
    </row>
    <row r="57" spans="2:9" x14ac:dyDescent="0.25">
      <c r="B57" s="28" t="s">
        <v>66</v>
      </c>
      <c r="C57" s="29">
        <v>44939</v>
      </c>
      <c r="D57" s="30">
        <v>184.86</v>
      </c>
      <c r="G57" s="25"/>
      <c r="H57" s="29">
        <v>44939</v>
      </c>
      <c r="I57" s="30">
        <v>66.480000000000018</v>
      </c>
    </row>
    <row r="58" spans="2:9" x14ac:dyDescent="0.25">
      <c r="B58" s="28" t="s">
        <v>66</v>
      </c>
      <c r="C58" s="29">
        <v>44942</v>
      </c>
      <c r="D58" s="30">
        <v>164.14</v>
      </c>
      <c r="G58" s="25"/>
      <c r="H58" s="29">
        <v>44942</v>
      </c>
      <c r="I58" s="30">
        <v>56.713999999999999</v>
      </c>
    </row>
    <row r="59" spans="2:9" x14ac:dyDescent="0.25">
      <c r="B59" s="28" t="s">
        <v>66</v>
      </c>
      <c r="C59" s="29">
        <v>44943</v>
      </c>
      <c r="D59" s="30">
        <v>173.06</v>
      </c>
      <c r="G59" s="25"/>
      <c r="H59" s="29">
        <v>44943</v>
      </c>
      <c r="I59" s="30">
        <v>60.945</v>
      </c>
    </row>
    <row r="60" spans="2:9" x14ac:dyDescent="0.25">
      <c r="B60" s="28" t="s">
        <v>66</v>
      </c>
      <c r="C60" s="29">
        <v>44944</v>
      </c>
      <c r="D60" s="30">
        <v>170.18</v>
      </c>
      <c r="G60" s="25"/>
      <c r="H60" s="29">
        <v>44944</v>
      </c>
      <c r="I60" s="30">
        <v>63.744999999999997</v>
      </c>
    </row>
    <row r="61" spans="2:9" x14ac:dyDescent="0.25">
      <c r="B61" s="28" t="s">
        <v>66</v>
      </c>
      <c r="C61" s="29">
        <v>44945</v>
      </c>
      <c r="D61" s="30">
        <v>165.04</v>
      </c>
      <c r="G61" s="25"/>
      <c r="H61" s="29">
        <v>44945</v>
      </c>
      <c r="I61" s="30">
        <v>62.686000000000007</v>
      </c>
    </row>
    <row r="62" spans="2:9" x14ac:dyDescent="0.25">
      <c r="B62" s="28" t="s">
        <v>66</v>
      </c>
      <c r="C62" s="29">
        <v>44946</v>
      </c>
      <c r="D62" s="30">
        <v>168.07</v>
      </c>
      <c r="G62" s="25"/>
      <c r="H62" s="29">
        <v>44946</v>
      </c>
      <c r="I62" s="30">
        <v>68.606999999999999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1700-000000000000}"/>
    <hyperlink ref="H28:I28" r:id="rId2" display="CEGH" xr:uid="{00000000-0004-0000-1700-000001000000}"/>
    <hyperlink ref="B21" r:id="rId3" xr:uid="{00000000-0004-0000-1700-000002000000}"/>
    <hyperlink ref="G21" r:id="rId4" xr:uid="{00000000-0004-0000-17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6:J62"/>
  <sheetViews>
    <sheetView topLeftCell="A13" zoomScale="70" zoomScaleNormal="70" workbookViewId="0">
      <selection activeCell="C30" sqref="C30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Jänner 2023</v>
      </c>
      <c r="C8" s="84"/>
      <c r="D8" s="85"/>
      <c r="G8" s="83" t="str">
        <f ca="1">MID(CELL("dateiname",F1),FIND("]",CELL("dateiname",F1))+1,255)</f>
        <v>Jänner 2023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34.78</v>
      </c>
      <c r="D10" s="12">
        <f>C10*1.2</f>
        <v>41.735999999999997</v>
      </c>
      <c r="E10" s="13"/>
      <c r="F10" s="13"/>
      <c r="G10" s="15" t="s">
        <v>31</v>
      </c>
      <c r="H10" s="41">
        <f>ROUND((($H$30-$H$31)+4.75)/10,2)</f>
        <v>13.56</v>
      </c>
      <c r="I10" s="12">
        <f>H10*1.2</f>
        <v>16.271999999999998</v>
      </c>
    </row>
    <row r="11" spans="2:9" x14ac:dyDescent="0.25">
      <c r="B11" s="16" t="s">
        <v>24</v>
      </c>
      <c r="C11" s="41">
        <f>ROUND(((($C$30-$C$31)*1.1)+9.75)/10,2)</f>
        <v>34.78</v>
      </c>
      <c r="D11" s="12">
        <f t="shared" ref="D11:D13" si="0">C11*1.2</f>
        <v>41.735999999999997</v>
      </c>
      <c r="E11" s="13"/>
      <c r="F11" s="13"/>
      <c r="G11" s="15" t="s">
        <v>30</v>
      </c>
      <c r="H11" s="41">
        <f>ROUND((($H$30-$H$31)+4.75)/10,2)</f>
        <v>13.56</v>
      </c>
      <c r="I11" s="12">
        <f t="shared" ref="I11:I13" si="1">H11*1.2</f>
        <v>16.271999999999998</v>
      </c>
    </row>
    <row r="12" spans="2:9" x14ac:dyDescent="0.25">
      <c r="B12" s="15" t="s">
        <v>25</v>
      </c>
      <c r="C12" s="41">
        <f>ROUND(((($C$30-$C$31)*1.1)+14.75)/10,2)</f>
        <v>35.28</v>
      </c>
      <c r="D12" s="12">
        <f t="shared" si="0"/>
        <v>42.335999999999999</v>
      </c>
      <c r="E12" s="13"/>
      <c r="F12" s="13"/>
      <c r="G12" s="15" t="s">
        <v>29</v>
      </c>
      <c r="H12" s="41">
        <f>ROUND((($H$30-$H$31)+9.75)/10,2)</f>
        <v>14.06</v>
      </c>
      <c r="I12" s="12">
        <f t="shared" si="1"/>
        <v>16.872</v>
      </c>
    </row>
    <row r="13" spans="2:9" x14ac:dyDescent="0.25">
      <c r="B13" s="15" t="s">
        <v>26</v>
      </c>
      <c r="C13" s="41">
        <f>ROUND(((($C$30-$C$31)*1.1)+14.75)/10,2)</f>
        <v>35.28</v>
      </c>
      <c r="D13" s="12">
        <f t="shared" si="0"/>
        <v>42.335999999999999</v>
      </c>
      <c r="E13" s="13"/>
      <c r="F13" s="13"/>
      <c r="G13" s="15" t="s">
        <v>32</v>
      </c>
      <c r="H13" s="41">
        <f>ROUND((($H$30-$H$31)+9.75)/10,2)</f>
        <v>14.06</v>
      </c>
      <c r="I13" s="12">
        <f t="shared" si="1"/>
        <v>16.872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90" t="s">
        <v>54</v>
      </c>
      <c r="I17" s="90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111" t="s">
        <v>54</v>
      </c>
      <c r="I18" s="111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0" t="s">
        <v>55</v>
      </c>
      <c r="I19" s="90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Jänner 2023</v>
      </c>
      <c r="D26" s="102"/>
      <c r="G26" s="18" t="s">
        <v>0</v>
      </c>
      <c r="H26" s="102" t="str">
        <f ca="1">G8</f>
        <v>Jänner 2023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AVERAGE(D41:D62)</f>
        <v>307.35590909090905</v>
      </c>
      <c r="D30" s="10" t="s">
        <v>5</v>
      </c>
      <c r="G30" s="9" t="s">
        <v>8</v>
      </c>
      <c r="H30" s="11">
        <f>I34</f>
        <v>130.89095454545452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Jänner 2023</v>
      </c>
      <c r="H34" s="105"/>
      <c r="I34" s="37">
        <f>AVERAGE(I41:I62)</f>
        <v>130.89095454545452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Jänner 2023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65</v>
      </c>
      <c r="C41" s="26">
        <v>44886</v>
      </c>
      <c r="D41" s="27">
        <v>289.31</v>
      </c>
      <c r="G41" s="25"/>
      <c r="H41" s="26">
        <v>44886</v>
      </c>
      <c r="I41" s="30">
        <v>120.453</v>
      </c>
    </row>
    <row r="42" spans="2:9" x14ac:dyDescent="0.25">
      <c r="B42" s="28" t="s">
        <v>65</v>
      </c>
      <c r="C42" s="29">
        <v>44887</v>
      </c>
      <c r="D42" s="30">
        <v>298.14</v>
      </c>
      <c r="G42" s="25"/>
      <c r="H42" s="29">
        <v>44887</v>
      </c>
      <c r="I42" s="30">
        <v>125.916</v>
      </c>
    </row>
    <row r="43" spans="2:9" x14ac:dyDescent="0.25">
      <c r="B43" s="28" t="s">
        <v>65</v>
      </c>
      <c r="C43" s="29">
        <v>44888</v>
      </c>
      <c r="D43" s="30">
        <v>310.94</v>
      </c>
      <c r="G43" s="25"/>
      <c r="H43" s="29">
        <v>44888</v>
      </c>
      <c r="I43" s="30">
        <v>134.084</v>
      </c>
    </row>
    <row r="44" spans="2:9" x14ac:dyDescent="0.25">
      <c r="B44" s="28" t="s">
        <v>65</v>
      </c>
      <c r="C44" s="29">
        <v>44889</v>
      </c>
      <c r="D44" s="30">
        <v>300.32</v>
      </c>
      <c r="G44" s="25"/>
      <c r="H44" s="29">
        <v>44889</v>
      </c>
      <c r="I44" s="30">
        <v>127.54300000000002</v>
      </c>
    </row>
    <row r="45" spans="2:9" x14ac:dyDescent="0.25">
      <c r="B45" s="28" t="s">
        <v>65</v>
      </c>
      <c r="C45" s="29">
        <v>44890</v>
      </c>
      <c r="D45" s="30">
        <v>307.92</v>
      </c>
      <c r="G45" s="25"/>
      <c r="H45" s="29">
        <v>44890</v>
      </c>
      <c r="I45" s="30">
        <v>127.69</v>
      </c>
    </row>
    <row r="46" spans="2:9" x14ac:dyDescent="0.25">
      <c r="B46" s="28" t="s">
        <v>65</v>
      </c>
      <c r="C46" s="29">
        <v>44893</v>
      </c>
      <c r="D46" s="30">
        <v>292.41000000000003</v>
      </c>
      <c r="G46" s="25"/>
      <c r="H46" s="29">
        <v>44893</v>
      </c>
      <c r="I46" s="30">
        <v>126.027</v>
      </c>
    </row>
    <row r="47" spans="2:9" x14ac:dyDescent="0.25">
      <c r="B47" s="28" t="s">
        <v>65</v>
      </c>
      <c r="C47" s="29">
        <v>44894</v>
      </c>
      <c r="D47" s="30">
        <v>320.49</v>
      </c>
      <c r="G47" s="25"/>
      <c r="H47" s="29">
        <v>44894</v>
      </c>
      <c r="I47" s="30">
        <v>133.93199999999999</v>
      </c>
    </row>
    <row r="48" spans="2:9" x14ac:dyDescent="0.25">
      <c r="B48" s="28" t="s">
        <v>65</v>
      </c>
      <c r="C48" s="29">
        <v>44895</v>
      </c>
      <c r="D48" s="30">
        <v>338.62</v>
      </c>
      <c r="G48" s="25"/>
      <c r="H48" s="29">
        <v>44895</v>
      </c>
      <c r="I48" s="30">
        <v>144.22399999999999</v>
      </c>
    </row>
    <row r="49" spans="2:9" x14ac:dyDescent="0.25">
      <c r="B49" s="28" t="s">
        <v>65</v>
      </c>
      <c r="C49" s="29">
        <v>44896</v>
      </c>
      <c r="D49" s="30">
        <v>325.33999999999997</v>
      </c>
      <c r="G49" s="25"/>
      <c r="H49" s="29">
        <v>44896</v>
      </c>
      <c r="I49" s="30">
        <v>138.59399999999999</v>
      </c>
    </row>
    <row r="50" spans="2:9" x14ac:dyDescent="0.25">
      <c r="B50" s="28" t="s">
        <v>65</v>
      </c>
      <c r="C50" s="29">
        <v>44897</v>
      </c>
      <c r="D50" s="30">
        <v>308.58999999999997</v>
      </c>
      <c r="G50" s="25"/>
      <c r="H50" s="29">
        <v>44897</v>
      </c>
      <c r="I50" s="30">
        <v>133.22999999999999</v>
      </c>
    </row>
    <row r="51" spans="2:9" x14ac:dyDescent="0.25">
      <c r="B51" s="28" t="s">
        <v>65</v>
      </c>
      <c r="C51" s="29">
        <v>44900</v>
      </c>
      <c r="D51" s="30">
        <v>311.22000000000003</v>
      </c>
      <c r="G51" s="25"/>
      <c r="H51" s="29">
        <v>44900</v>
      </c>
      <c r="I51" s="30">
        <v>133.36699999999999</v>
      </c>
    </row>
    <row r="52" spans="2:9" x14ac:dyDescent="0.25">
      <c r="B52" s="28" t="s">
        <v>65</v>
      </c>
      <c r="C52" s="29">
        <v>44901</v>
      </c>
      <c r="D52" s="30">
        <v>324.14</v>
      </c>
      <c r="G52" s="25"/>
      <c r="H52" s="29">
        <v>44901</v>
      </c>
      <c r="I52" s="30">
        <v>137.83099999999999</v>
      </c>
    </row>
    <row r="53" spans="2:9" x14ac:dyDescent="0.25">
      <c r="B53" s="28" t="s">
        <v>65</v>
      </c>
      <c r="C53" s="29">
        <v>44902</v>
      </c>
      <c r="D53" s="30">
        <v>333.76</v>
      </c>
      <c r="G53" s="25"/>
      <c r="H53" s="29">
        <v>44902</v>
      </c>
      <c r="I53" s="30">
        <v>148.45400000000001</v>
      </c>
    </row>
    <row r="54" spans="2:9" x14ac:dyDescent="0.25">
      <c r="B54" s="28" t="s">
        <v>65</v>
      </c>
      <c r="C54" s="29">
        <v>44903</v>
      </c>
      <c r="D54" s="30">
        <v>331.34</v>
      </c>
      <c r="G54" s="25"/>
      <c r="H54" s="29">
        <v>44903</v>
      </c>
      <c r="I54" s="30">
        <v>139.04</v>
      </c>
    </row>
    <row r="55" spans="2:9" x14ac:dyDescent="0.25">
      <c r="B55" s="28" t="s">
        <v>65</v>
      </c>
      <c r="C55" s="29">
        <v>44904</v>
      </c>
      <c r="D55" s="30">
        <v>334.57</v>
      </c>
      <c r="G55" s="25"/>
      <c r="H55" s="29">
        <v>44904</v>
      </c>
      <c r="I55" s="30">
        <v>138.44</v>
      </c>
    </row>
    <row r="56" spans="2:9" x14ac:dyDescent="0.25">
      <c r="B56" s="28" t="s">
        <v>65</v>
      </c>
      <c r="C56" s="29">
        <v>44907</v>
      </c>
      <c r="D56" s="30">
        <v>306.04000000000002</v>
      </c>
      <c r="G56" s="25"/>
      <c r="H56" s="29">
        <v>44907</v>
      </c>
      <c r="I56" s="30">
        <v>136.352</v>
      </c>
    </row>
    <row r="57" spans="2:9" x14ac:dyDescent="0.25">
      <c r="B57" s="28" t="s">
        <v>65</v>
      </c>
      <c r="C57" s="29">
        <v>44908</v>
      </c>
      <c r="D57" s="30">
        <v>297.95</v>
      </c>
      <c r="G57" s="25"/>
      <c r="H57" s="29">
        <v>44908</v>
      </c>
      <c r="I57" s="30">
        <v>137.01499999999999</v>
      </c>
    </row>
    <row r="58" spans="2:9" x14ac:dyDescent="0.25">
      <c r="B58" s="28" t="s">
        <v>65</v>
      </c>
      <c r="C58" s="29">
        <v>44909</v>
      </c>
      <c r="D58" s="30">
        <v>290.22000000000003</v>
      </c>
      <c r="G58" s="25"/>
      <c r="H58" s="29">
        <v>44909</v>
      </c>
      <c r="I58" s="30">
        <v>131.5</v>
      </c>
    </row>
    <row r="59" spans="2:9" x14ac:dyDescent="0.25">
      <c r="B59" s="28" t="s">
        <v>65</v>
      </c>
      <c r="C59" s="29">
        <v>44910</v>
      </c>
      <c r="D59" s="30">
        <v>293.69</v>
      </c>
      <c r="G59" s="25"/>
      <c r="H59" s="29">
        <v>44910</v>
      </c>
      <c r="I59" s="30">
        <v>134.76300000000003</v>
      </c>
    </row>
    <row r="60" spans="2:9" x14ac:dyDescent="0.25">
      <c r="B60" s="28" t="s">
        <v>65</v>
      </c>
      <c r="C60" s="29">
        <v>44911</v>
      </c>
      <c r="D60" s="30">
        <v>278.62</v>
      </c>
      <c r="G60" s="25"/>
      <c r="H60" s="29">
        <v>44911</v>
      </c>
      <c r="I60" s="30">
        <v>116.08</v>
      </c>
    </row>
    <row r="61" spans="2:9" x14ac:dyDescent="0.25">
      <c r="B61" s="28" t="s">
        <v>65</v>
      </c>
      <c r="C61" s="29">
        <v>44914</v>
      </c>
      <c r="D61" s="30">
        <v>284.76</v>
      </c>
      <c r="G61" s="25"/>
      <c r="H61" s="29">
        <v>44914</v>
      </c>
      <c r="I61" s="30">
        <v>109.20399999999999</v>
      </c>
    </row>
    <row r="62" spans="2:9" x14ac:dyDescent="0.25">
      <c r="B62" s="28" t="s">
        <v>65</v>
      </c>
      <c r="C62" s="29">
        <v>44915</v>
      </c>
      <c r="D62" s="30">
        <v>283.44</v>
      </c>
      <c r="G62" s="25"/>
      <c r="H62" s="29">
        <v>44915</v>
      </c>
      <c r="I62" s="30">
        <v>105.86199999999999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1800-000000000000}"/>
    <hyperlink ref="H28:I28" r:id="rId2" display="CEGH" xr:uid="{00000000-0004-0000-1800-000001000000}"/>
    <hyperlink ref="B21" r:id="rId3" xr:uid="{00000000-0004-0000-1800-000002000000}"/>
    <hyperlink ref="G21" r:id="rId4" xr:uid="{00000000-0004-0000-18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6:J61"/>
  <sheetViews>
    <sheetView topLeftCell="A13" zoomScale="70" zoomScaleNormal="70" workbookViewId="0">
      <selection activeCell="I41" sqref="I41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Dezember 2022</v>
      </c>
      <c r="C8" s="84"/>
      <c r="D8" s="85"/>
      <c r="G8" s="83" t="str">
        <f ca="1">MID(CELL("dateiname",F1),FIND("]",CELL("dateiname",F1))+1,255)</f>
        <v>Dezember 2022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35.36</v>
      </c>
      <c r="D10" s="12">
        <f>C10*1.2</f>
        <v>42.431999999999995</v>
      </c>
      <c r="E10" s="13"/>
      <c r="F10" s="13"/>
      <c r="G10" s="15" t="s">
        <v>31</v>
      </c>
      <c r="H10" s="41">
        <f>ROUND((($H$30-$H$31)+4.75)/10,2)</f>
        <v>12.65</v>
      </c>
      <c r="I10" s="12">
        <f>H10*1.2</f>
        <v>15.18</v>
      </c>
    </row>
    <row r="11" spans="2:9" x14ac:dyDescent="0.25">
      <c r="B11" s="16" t="s">
        <v>24</v>
      </c>
      <c r="C11" s="41">
        <f>ROUND(((($C$30-$C$31)*1.1)+9.75)/10,2)</f>
        <v>35.36</v>
      </c>
      <c r="D11" s="12">
        <f t="shared" ref="D11:D13" si="0">C11*1.2</f>
        <v>42.431999999999995</v>
      </c>
      <c r="E11" s="13"/>
      <c r="F11" s="13"/>
      <c r="G11" s="15" t="s">
        <v>30</v>
      </c>
      <c r="H11" s="41">
        <f>ROUND((($H$30-$H$31)+4.75)/10,2)</f>
        <v>12.65</v>
      </c>
      <c r="I11" s="12">
        <f t="shared" ref="I11:I13" si="1">H11*1.2</f>
        <v>15.18</v>
      </c>
    </row>
    <row r="12" spans="2:9" x14ac:dyDescent="0.25">
      <c r="B12" s="15" t="s">
        <v>25</v>
      </c>
      <c r="C12" s="41">
        <f>ROUND(((($C$30-$C$31)*1.1)+14.75)/10,2)</f>
        <v>35.86</v>
      </c>
      <c r="D12" s="12">
        <f t="shared" si="0"/>
        <v>43.031999999999996</v>
      </c>
      <c r="E12" s="13"/>
      <c r="F12" s="13"/>
      <c r="G12" s="15" t="s">
        <v>29</v>
      </c>
      <c r="H12" s="41">
        <f>ROUND((($H$30-$H$31)+9.75)/10,2)</f>
        <v>13.15</v>
      </c>
      <c r="I12" s="12">
        <f t="shared" si="1"/>
        <v>15.78</v>
      </c>
    </row>
    <row r="13" spans="2:9" x14ac:dyDescent="0.25">
      <c r="B13" s="15" t="s">
        <v>26</v>
      </c>
      <c r="C13" s="41">
        <f>ROUND(((($C$30-$C$31)*1.1)+14.75)/10,2)</f>
        <v>35.86</v>
      </c>
      <c r="D13" s="12">
        <f t="shared" si="0"/>
        <v>43.031999999999996</v>
      </c>
      <c r="E13" s="13"/>
      <c r="F13" s="13"/>
      <c r="G13" s="15" t="s">
        <v>32</v>
      </c>
      <c r="H13" s="41">
        <f>ROUND((($H$30-$H$31)+9.75)/10,2)</f>
        <v>13.15</v>
      </c>
      <c r="I13" s="12">
        <f t="shared" si="1"/>
        <v>15.78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90" t="s">
        <v>54</v>
      </c>
      <c r="I17" s="90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111" t="s">
        <v>54</v>
      </c>
      <c r="I18" s="111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0" t="s">
        <v>55</v>
      </c>
      <c r="I19" s="90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Dezember 2022</v>
      </c>
      <c r="D26" s="102"/>
      <c r="G26" s="18" t="s">
        <v>0</v>
      </c>
      <c r="H26" s="102" t="str">
        <f ca="1">G8</f>
        <v>Dezember 2022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AVERAGE(D41:D61)</f>
        <v>312.57333333333327</v>
      </c>
      <c r="D30" s="10" t="s">
        <v>5</v>
      </c>
      <c r="G30" s="9" t="s">
        <v>8</v>
      </c>
      <c r="H30" s="11">
        <f>I34</f>
        <v>121.79457142857146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Dezember 2022</v>
      </c>
      <c r="H34" s="105"/>
      <c r="I34" s="37">
        <f>AVERAGE(I41:I61)</f>
        <v>121.79457142857146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Dezember 2022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65</v>
      </c>
      <c r="C41" s="26">
        <v>44855</v>
      </c>
      <c r="D41" s="27">
        <v>361.3</v>
      </c>
      <c r="G41" s="25"/>
      <c r="H41" s="26">
        <v>44855</v>
      </c>
      <c r="I41" s="42">
        <v>144.05099999999999</v>
      </c>
    </row>
    <row r="42" spans="2:9" x14ac:dyDescent="0.25">
      <c r="B42" s="28" t="s">
        <v>65</v>
      </c>
      <c r="C42" s="29">
        <v>44858</v>
      </c>
      <c r="D42" s="30">
        <v>342.98</v>
      </c>
      <c r="G42" s="25"/>
      <c r="H42" s="26">
        <v>44858</v>
      </c>
      <c r="I42" s="42">
        <v>134.72999999999999</v>
      </c>
    </row>
    <row r="43" spans="2:9" x14ac:dyDescent="0.25">
      <c r="B43" s="28" t="s">
        <v>65</v>
      </c>
      <c r="C43" s="29">
        <v>44859</v>
      </c>
      <c r="D43" s="30">
        <v>341.32</v>
      </c>
      <c r="G43" s="25"/>
      <c r="H43" s="26">
        <v>44859</v>
      </c>
      <c r="I43" s="42">
        <v>133.44</v>
      </c>
    </row>
    <row r="44" spans="2:9" x14ac:dyDescent="0.25">
      <c r="B44" s="28" t="s">
        <v>65</v>
      </c>
      <c r="C44" s="29">
        <v>44860</v>
      </c>
      <c r="D44" s="30">
        <v>344.02</v>
      </c>
      <c r="G44" s="25"/>
      <c r="H44" s="26">
        <v>44860</v>
      </c>
      <c r="I44" s="42">
        <v>133.07</v>
      </c>
    </row>
    <row r="45" spans="2:9" x14ac:dyDescent="0.25">
      <c r="B45" s="28" t="s">
        <v>65</v>
      </c>
      <c r="C45" s="29">
        <v>44861</v>
      </c>
      <c r="D45" s="30">
        <v>365.81</v>
      </c>
      <c r="G45" s="25"/>
      <c r="H45" s="26">
        <v>44861</v>
      </c>
      <c r="I45" s="42">
        <v>136.47</v>
      </c>
    </row>
    <row r="46" spans="2:9" x14ac:dyDescent="0.25">
      <c r="B46" s="28" t="s">
        <v>65</v>
      </c>
      <c r="C46" s="29">
        <v>44862</v>
      </c>
      <c r="D46" s="30">
        <v>390.72</v>
      </c>
      <c r="G46" s="25"/>
      <c r="H46" s="26">
        <v>44862</v>
      </c>
      <c r="I46" s="42">
        <v>140.19999999999999</v>
      </c>
    </row>
    <row r="47" spans="2:9" x14ac:dyDescent="0.25">
      <c r="B47" s="28" t="s">
        <v>65</v>
      </c>
      <c r="C47" s="29">
        <v>44865</v>
      </c>
      <c r="D47" s="30">
        <v>335.55</v>
      </c>
      <c r="G47" s="25"/>
      <c r="H47" s="26">
        <v>44865</v>
      </c>
      <c r="I47" s="42">
        <v>123.35</v>
      </c>
    </row>
    <row r="48" spans="2:9" x14ac:dyDescent="0.25">
      <c r="B48" s="28" t="s">
        <v>65</v>
      </c>
      <c r="C48" s="29">
        <v>44866</v>
      </c>
      <c r="D48" s="30">
        <v>320.08999999999997</v>
      </c>
      <c r="G48" s="25"/>
      <c r="H48" s="26">
        <v>44866</v>
      </c>
      <c r="I48" s="42">
        <v>116.71</v>
      </c>
    </row>
    <row r="49" spans="2:9" x14ac:dyDescent="0.25">
      <c r="B49" s="28" t="s">
        <v>65</v>
      </c>
      <c r="C49" s="29">
        <v>44867</v>
      </c>
      <c r="D49" s="30">
        <v>325.92</v>
      </c>
      <c r="G49" s="25"/>
      <c r="H49" s="26">
        <v>44867</v>
      </c>
      <c r="I49" s="42">
        <v>126.97</v>
      </c>
    </row>
    <row r="50" spans="2:9" x14ac:dyDescent="0.25">
      <c r="B50" s="28" t="s">
        <v>65</v>
      </c>
      <c r="C50" s="29">
        <v>44868</v>
      </c>
      <c r="D50" s="30">
        <v>324.85000000000002</v>
      </c>
      <c r="G50" s="25"/>
      <c r="H50" s="26">
        <v>44868</v>
      </c>
      <c r="I50" s="42">
        <v>126.863</v>
      </c>
    </row>
    <row r="51" spans="2:9" x14ac:dyDescent="0.25">
      <c r="B51" s="28" t="s">
        <v>65</v>
      </c>
      <c r="C51" s="29">
        <v>44869</v>
      </c>
      <c r="D51" s="30">
        <v>311.45999999999998</v>
      </c>
      <c r="G51" s="25"/>
      <c r="H51" s="26">
        <v>44869</v>
      </c>
      <c r="I51" s="42">
        <v>115.01</v>
      </c>
    </row>
    <row r="52" spans="2:9" x14ac:dyDescent="0.25">
      <c r="B52" s="28" t="s">
        <v>65</v>
      </c>
      <c r="C52" s="29">
        <v>44872</v>
      </c>
      <c r="D52" s="30">
        <v>290.35000000000002</v>
      </c>
      <c r="G52" s="25"/>
      <c r="H52" s="26">
        <v>44872</v>
      </c>
      <c r="I52" s="42">
        <v>108.917</v>
      </c>
    </row>
    <row r="53" spans="2:9" x14ac:dyDescent="0.25">
      <c r="B53" s="28" t="s">
        <v>65</v>
      </c>
      <c r="C53" s="29">
        <v>44873</v>
      </c>
      <c r="D53" s="30">
        <v>301.57</v>
      </c>
      <c r="G53" s="25"/>
      <c r="H53" s="26">
        <v>44873</v>
      </c>
      <c r="I53" s="42">
        <v>116.94300000000001</v>
      </c>
    </row>
    <row r="54" spans="2:9" x14ac:dyDescent="0.25">
      <c r="B54" s="28" t="s">
        <v>65</v>
      </c>
      <c r="C54" s="29">
        <v>44874</v>
      </c>
      <c r="D54" s="30">
        <v>297</v>
      </c>
      <c r="G54" s="25"/>
      <c r="H54" s="26">
        <v>44874</v>
      </c>
      <c r="I54" s="42">
        <v>112.803</v>
      </c>
    </row>
    <row r="55" spans="2:9" x14ac:dyDescent="0.25">
      <c r="B55" s="28" t="s">
        <v>65</v>
      </c>
      <c r="C55" s="29">
        <v>44875</v>
      </c>
      <c r="D55" s="30">
        <v>291.5</v>
      </c>
      <c r="G55" s="25"/>
      <c r="H55" s="26">
        <v>44875</v>
      </c>
      <c r="I55" s="42">
        <v>113.19</v>
      </c>
    </row>
    <row r="56" spans="2:9" x14ac:dyDescent="0.25">
      <c r="B56" s="28" t="s">
        <v>65</v>
      </c>
      <c r="C56" s="29">
        <v>44876</v>
      </c>
      <c r="D56" s="30">
        <v>258.5</v>
      </c>
      <c r="G56" s="25"/>
      <c r="H56" s="26">
        <v>44876</v>
      </c>
      <c r="I56" s="42">
        <v>97.924000000000007</v>
      </c>
    </row>
    <row r="57" spans="2:9" x14ac:dyDescent="0.25">
      <c r="B57" s="28" t="s">
        <v>65</v>
      </c>
      <c r="C57" s="29">
        <v>44879</v>
      </c>
      <c r="D57" s="30">
        <v>270.63</v>
      </c>
      <c r="G57" s="25"/>
      <c r="H57" s="26">
        <v>44879</v>
      </c>
      <c r="I57" s="42">
        <v>113.44499999999999</v>
      </c>
    </row>
    <row r="58" spans="2:9" x14ac:dyDescent="0.25">
      <c r="B58" s="28" t="s">
        <v>65</v>
      </c>
      <c r="C58" s="29">
        <v>44880</v>
      </c>
      <c r="D58" s="30">
        <v>290.37</v>
      </c>
      <c r="G58" s="25"/>
      <c r="H58" s="26">
        <v>44880</v>
      </c>
      <c r="I58" s="42">
        <v>122.9</v>
      </c>
    </row>
    <row r="59" spans="2:9" x14ac:dyDescent="0.25">
      <c r="B59" s="28" t="s">
        <v>65</v>
      </c>
      <c r="C59" s="29">
        <v>44881</v>
      </c>
      <c r="D59" s="30">
        <v>272.54000000000002</v>
      </c>
      <c r="G59" s="25"/>
      <c r="H59" s="26">
        <v>44881</v>
      </c>
      <c r="I59" s="42">
        <v>113.86</v>
      </c>
    </row>
    <row r="60" spans="2:9" x14ac:dyDescent="0.25">
      <c r="B60" s="28" t="s">
        <v>65</v>
      </c>
      <c r="C60" s="29">
        <v>44882</v>
      </c>
      <c r="D60" s="30">
        <v>265.45</v>
      </c>
      <c r="G60" s="25"/>
      <c r="H60" s="26">
        <v>44882</v>
      </c>
      <c r="I60" s="42">
        <v>111.791</v>
      </c>
    </row>
    <row r="61" spans="2:9" x14ac:dyDescent="0.25">
      <c r="B61" s="28" t="s">
        <v>65</v>
      </c>
      <c r="C61" s="29">
        <v>44883</v>
      </c>
      <c r="D61" s="30">
        <v>262.11</v>
      </c>
      <c r="G61" s="25"/>
      <c r="H61" s="26">
        <v>44883</v>
      </c>
      <c r="I61" s="42">
        <v>115.04900000000001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1900-000000000000}"/>
    <hyperlink ref="H28:I28" r:id="rId2" display="CEGH" xr:uid="{00000000-0004-0000-1900-000001000000}"/>
    <hyperlink ref="B21" r:id="rId3" xr:uid="{00000000-0004-0000-1900-000002000000}"/>
    <hyperlink ref="G21" r:id="rId4" xr:uid="{00000000-0004-0000-19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6:J62"/>
  <sheetViews>
    <sheetView topLeftCell="A16" zoomScale="70" zoomScaleNormal="70" workbookViewId="0">
      <selection activeCell="I35" sqref="I35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November 2022</v>
      </c>
      <c r="C8" s="84"/>
      <c r="D8" s="85"/>
      <c r="G8" s="83" t="str">
        <f ca="1">MID(CELL("dateiname",F1),FIND("]",CELL("dateiname",F1))+1,255)</f>
        <v>November 2022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48.74</v>
      </c>
      <c r="D10" s="12">
        <f>C10*1.2</f>
        <v>58.488</v>
      </c>
      <c r="E10" s="13"/>
      <c r="F10" s="13"/>
      <c r="G10" s="15" t="s">
        <v>31</v>
      </c>
      <c r="H10" s="41">
        <f>ROUND((($H$30-$H$31)+4.75)/10,2)</f>
        <v>17.23</v>
      </c>
      <c r="I10" s="12">
        <f>H10*1.2</f>
        <v>20.675999999999998</v>
      </c>
    </row>
    <row r="11" spans="2:9" x14ac:dyDescent="0.25">
      <c r="B11" s="16" t="s">
        <v>24</v>
      </c>
      <c r="C11" s="41">
        <f>ROUND(((($C$30-$C$31)*1.1)+9.75)/10,2)</f>
        <v>48.74</v>
      </c>
      <c r="D11" s="12">
        <f t="shared" ref="D11:D13" si="0">C11*1.2</f>
        <v>58.488</v>
      </c>
      <c r="E11" s="13"/>
      <c r="F11" s="13"/>
      <c r="G11" s="15" t="s">
        <v>30</v>
      </c>
      <c r="H11" s="41">
        <f>ROUND((($H$30-$H$31)+4.75)/10,2)</f>
        <v>17.23</v>
      </c>
      <c r="I11" s="12">
        <f t="shared" ref="I11:I13" si="1">H11*1.2</f>
        <v>20.675999999999998</v>
      </c>
    </row>
    <row r="12" spans="2:9" x14ac:dyDescent="0.25">
      <c r="B12" s="15" t="s">
        <v>25</v>
      </c>
      <c r="C12" s="41">
        <f>ROUND(((($C$30-$C$31)*1.1)+14.75)/10,2)</f>
        <v>49.24</v>
      </c>
      <c r="D12" s="12">
        <f t="shared" si="0"/>
        <v>59.088000000000001</v>
      </c>
      <c r="E12" s="13"/>
      <c r="F12" s="13"/>
      <c r="G12" s="15" t="s">
        <v>29</v>
      </c>
      <c r="H12" s="41">
        <f>ROUND((($H$30-$H$31)+9.75)/10,2)</f>
        <v>17.73</v>
      </c>
      <c r="I12" s="12">
        <f t="shared" si="1"/>
        <v>21.276</v>
      </c>
    </row>
    <row r="13" spans="2:9" x14ac:dyDescent="0.25">
      <c r="B13" s="15" t="s">
        <v>26</v>
      </c>
      <c r="C13" s="41">
        <f>ROUND(((($C$30-$C$31)*1.1)+14.75)/10,2)</f>
        <v>49.24</v>
      </c>
      <c r="D13" s="12">
        <f t="shared" si="0"/>
        <v>59.088000000000001</v>
      </c>
      <c r="E13" s="13"/>
      <c r="F13" s="13"/>
      <c r="G13" s="15" t="s">
        <v>32</v>
      </c>
      <c r="H13" s="41">
        <f>ROUND((($H$30-$H$31)+9.75)/10,2)</f>
        <v>17.73</v>
      </c>
      <c r="I13" s="12">
        <f t="shared" si="1"/>
        <v>21.276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90" t="s">
        <v>54</v>
      </c>
      <c r="I17" s="90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111" t="s">
        <v>54</v>
      </c>
      <c r="I18" s="111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0" t="s">
        <v>55</v>
      </c>
      <c r="I19" s="90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November 2022</v>
      </c>
      <c r="D26" s="102"/>
      <c r="G26" s="18" t="s">
        <v>0</v>
      </c>
      <c r="H26" s="102" t="str">
        <f ca="1">G8</f>
        <v>November 2022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AVERAGE(D41:D62)</f>
        <v>434.26818181818186</v>
      </c>
      <c r="D30" s="10" t="s">
        <v>5</v>
      </c>
      <c r="G30" s="9" t="s">
        <v>8</v>
      </c>
      <c r="H30" s="11">
        <f>I34</f>
        <v>167.50031818181813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November 2022</v>
      </c>
      <c r="H34" s="105"/>
      <c r="I34" s="37">
        <f>AVERAGE(I41:I62)</f>
        <v>167.50031818181813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November 2022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64</v>
      </c>
      <c r="C41" s="26">
        <v>44825</v>
      </c>
      <c r="D41" s="27">
        <v>583.04</v>
      </c>
      <c r="G41" s="25"/>
      <c r="H41" s="26">
        <v>44825</v>
      </c>
      <c r="I41" s="42">
        <v>205.892</v>
      </c>
    </row>
    <row r="42" spans="2:9" x14ac:dyDescent="0.25">
      <c r="B42" s="28" t="s">
        <v>64</v>
      </c>
      <c r="C42" s="29">
        <v>44826</v>
      </c>
      <c r="D42" s="30">
        <v>576.89</v>
      </c>
      <c r="G42" s="25"/>
      <c r="H42" s="26">
        <v>44826</v>
      </c>
      <c r="I42" s="42">
        <v>203.809</v>
      </c>
    </row>
    <row r="43" spans="2:9" x14ac:dyDescent="0.25">
      <c r="B43" s="28" t="s">
        <v>64</v>
      </c>
      <c r="C43" s="29">
        <v>44827</v>
      </c>
      <c r="D43" s="30">
        <v>551.41999999999996</v>
      </c>
      <c r="G43" s="25"/>
      <c r="H43" s="26">
        <v>44827</v>
      </c>
      <c r="I43" s="42">
        <v>203.608</v>
      </c>
    </row>
    <row r="44" spans="2:9" x14ac:dyDescent="0.25">
      <c r="B44" s="28" t="s">
        <v>64</v>
      </c>
      <c r="C44" s="29">
        <v>44830</v>
      </c>
      <c r="D44" s="30">
        <v>526.16</v>
      </c>
      <c r="G44" s="25"/>
      <c r="H44" s="26">
        <v>44830</v>
      </c>
      <c r="I44" s="42">
        <v>194.07900000000001</v>
      </c>
    </row>
    <row r="45" spans="2:9" x14ac:dyDescent="0.25">
      <c r="B45" s="28" t="s">
        <v>64</v>
      </c>
      <c r="C45" s="29">
        <v>44831</v>
      </c>
      <c r="D45" s="30">
        <v>526.80999999999995</v>
      </c>
      <c r="G45" s="25"/>
      <c r="H45" s="26">
        <v>44831</v>
      </c>
      <c r="I45" s="42">
        <v>203.548</v>
      </c>
    </row>
    <row r="46" spans="2:9" x14ac:dyDescent="0.25">
      <c r="B46" s="28" t="s">
        <v>64</v>
      </c>
      <c r="C46" s="29">
        <v>44832</v>
      </c>
      <c r="D46" s="30">
        <v>550.29999999999995</v>
      </c>
      <c r="G46" s="25"/>
      <c r="H46" s="26">
        <v>44832</v>
      </c>
      <c r="I46" s="42">
        <v>220.83600000000001</v>
      </c>
    </row>
    <row r="47" spans="2:9" x14ac:dyDescent="0.25">
      <c r="B47" s="28" t="s">
        <v>64</v>
      </c>
      <c r="C47" s="29">
        <v>44833</v>
      </c>
      <c r="D47" s="30">
        <v>496.95</v>
      </c>
      <c r="G47" s="25"/>
      <c r="H47" s="26">
        <v>44833</v>
      </c>
      <c r="I47" s="42">
        <v>202.84700000000001</v>
      </c>
    </row>
    <row r="48" spans="2:9" x14ac:dyDescent="0.25">
      <c r="B48" s="28" t="s">
        <v>64</v>
      </c>
      <c r="C48" s="29">
        <v>44834</v>
      </c>
      <c r="D48" s="30">
        <v>473.89</v>
      </c>
      <c r="G48" s="25"/>
      <c r="H48" s="26">
        <v>44834</v>
      </c>
      <c r="I48" s="42">
        <v>188.6</v>
      </c>
    </row>
    <row r="49" spans="2:9" x14ac:dyDescent="0.25">
      <c r="B49" s="28" t="s">
        <v>64</v>
      </c>
      <c r="C49" s="29">
        <v>44837</v>
      </c>
      <c r="D49" s="30">
        <v>434.94</v>
      </c>
      <c r="G49" s="25"/>
      <c r="H49" s="26">
        <v>44837</v>
      </c>
      <c r="I49" s="42">
        <v>167.38800000000001</v>
      </c>
    </row>
    <row r="50" spans="2:9" x14ac:dyDescent="0.25">
      <c r="B50" s="28" t="s">
        <v>64</v>
      </c>
      <c r="C50" s="29">
        <v>44838</v>
      </c>
      <c r="D50" s="30">
        <v>414.71</v>
      </c>
      <c r="G50" s="25"/>
      <c r="H50" s="26">
        <v>44838</v>
      </c>
      <c r="I50" s="42">
        <v>159.78299999999999</v>
      </c>
    </row>
    <row r="51" spans="2:9" x14ac:dyDescent="0.25">
      <c r="B51" s="28" t="s">
        <v>64</v>
      </c>
      <c r="C51" s="29">
        <v>44839</v>
      </c>
      <c r="D51" s="30">
        <v>432.49</v>
      </c>
      <c r="G51" s="25"/>
      <c r="H51" s="26">
        <v>44839</v>
      </c>
      <c r="I51" s="42">
        <v>172.44</v>
      </c>
    </row>
    <row r="52" spans="2:9" x14ac:dyDescent="0.25">
      <c r="B52" s="28" t="s">
        <v>64</v>
      </c>
      <c r="C52" s="29">
        <v>44840</v>
      </c>
      <c r="D52" s="30">
        <v>427.72</v>
      </c>
      <c r="G52" s="25"/>
      <c r="H52" s="26">
        <v>44840</v>
      </c>
      <c r="I52" s="42">
        <v>172</v>
      </c>
    </row>
    <row r="53" spans="2:9" x14ac:dyDescent="0.25">
      <c r="B53" s="28" t="s">
        <v>64</v>
      </c>
      <c r="C53" s="29">
        <v>44841</v>
      </c>
      <c r="D53" s="30">
        <v>398.55</v>
      </c>
      <c r="G53" s="25"/>
      <c r="H53" s="26">
        <v>44841</v>
      </c>
      <c r="I53" s="42">
        <v>154.756</v>
      </c>
    </row>
    <row r="54" spans="2:9" x14ac:dyDescent="0.25">
      <c r="B54" s="28" t="s">
        <v>64</v>
      </c>
      <c r="C54" s="29">
        <v>44844</v>
      </c>
      <c r="D54" s="30">
        <v>384.89</v>
      </c>
      <c r="G54" s="25"/>
      <c r="H54" s="26">
        <v>44844</v>
      </c>
      <c r="I54" s="42">
        <v>152.53200000000001</v>
      </c>
    </row>
    <row r="55" spans="2:9" x14ac:dyDescent="0.25">
      <c r="B55" s="28" t="s">
        <v>64</v>
      </c>
      <c r="C55" s="29">
        <v>44845</v>
      </c>
      <c r="D55" s="30">
        <v>385.31</v>
      </c>
      <c r="G55" s="25"/>
      <c r="H55" s="26">
        <v>44845</v>
      </c>
      <c r="I55" s="42">
        <v>154.85</v>
      </c>
    </row>
    <row r="56" spans="2:9" x14ac:dyDescent="0.25">
      <c r="B56" s="28" t="s">
        <v>64</v>
      </c>
      <c r="C56" s="29">
        <v>44846</v>
      </c>
      <c r="D56" s="30">
        <v>381.97</v>
      </c>
      <c r="G56" s="25"/>
      <c r="H56" s="26">
        <v>44846</v>
      </c>
      <c r="I56" s="42">
        <v>158.96100000000001</v>
      </c>
    </row>
    <row r="57" spans="2:9" x14ac:dyDescent="0.25">
      <c r="B57" s="28" t="s">
        <v>64</v>
      </c>
      <c r="C57" s="29">
        <v>44847</v>
      </c>
      <c r="D57" s="30">
        <v>376.13</v>
      </c>
      <c r="G57" s="25"/>
      <c r="H57" s="26">
        <v>44847</v>
      </c>
      <c r="I57" s="42">
        <v>151.22999999999999</v>
      </c>
    </row>
    <row r="58" spans="2:9" x14ac:dyDescent="0.25">
      <c r="B58" s="28" t="s">
        <v>64</v>
      </c>
      <c r="C58" s="29">
        <v>44848</v>
      </c>
      <c r="D58" s="30">
        <v>364.82</v>
      </c>
      <c r="G58" s="25"/>
      <c r="H58" s="26">
        <v>44848</v>
      </c>
      <c r="I58" s="42">
        <v>139.85</v>
      </c>
    </row>
    <row r="59" spans="2:9" x14ac:dyDescent="0.25">
      <c r="B59" s="28" t="s">
        <v>64</v>
      </c>
      <c r="C59" s="29">
        <v>44851</v>
      </c>
      <c r="D59" s="30">
        <v>330.76</v>
      </c>
      <c r="G59" s="25"/>
      <c r="H59" s="26">
        <v>44851</v>
      </c>
      <c r="I59" s="42">
        <v>125.76399999999998</v>
      </c>
    </row>
    <row r="60" spans="2:9" x14ac:dyDescent="0.25">
      <c r="B60" s="28" t="s">
        <v>64</v>
      </c>
      <c r="C60" s="29">
        <v>44852</v>
      </c>
      <c r="D60" s="30">
        <v>306.14</v>
      </c>
      <c r="G60" s="25"/>
      <c r="H60" s="26">
        <v>44852</v>
      </c>
      <c r="I60" s="42">
        <v>112.536</v>
      </c>
    </row>
    <row r="61" spans="2:9" x14ac:dyDescent="0.25">
      <c r="B61" s="28" t="s">
        <v>64</v>
      </c>
      <c r="C61" s="29">
        <v>44853</v>
      </c>
      <c r="D61" s="30">
        <v>305.91000000000003</v>
      </c>
      <c r="G61" s="25"/>
      <c r="H61" s="26">
        <v>44853</v>
      </c>
      <c r="I61" s="42">
        <v>111.97</v>
      </c>
    </row>
    <row r="62" spans="2:9" x14ac:dyDescent="0.25">
      <c r="B62" s="28" t="s">
        <v>64</v>
      </c>
      <c r="C62" s="29">
        <v>44854</v>
      </c>
      <c r="D62" s="30">
        <v>324.10000000000002</v>
      </c>
      <c r="G62" s="25"/>
      <c r="H62" s="26">
        <v>44854</v>
      </c>
      <c r="I62" s="42">
        <v>127.72800000000001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1A00-000000000000}"/>
    <hyperlink ref="H28:I28" r:id="rId2" display="CEGH" xr:uid="{00000000-0004-0000-1A00-000001000000}"/>
    <hyperlink ref="B21" r:id="rId3" xr:uid="{00000000-0004-0000-1A00-000002000000}"/>
    <hyperlink ref="G21" r:id="rId4" xr:uid="{00000000-0004-0000-1A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6:J62"/>
  <sheetViews>
    <sheetView zoomScale="70" zoomScaleNormal="70" workbookViewId="0">
      <selection activeCell="L40" sqref="L40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Oktober 2022</v>
      </c>
      <c r="C8" s="84"/>
      <c r="D8" s="85"/>
      <c r="G8" s="83" t="str">
        <f ca="1">MID(CELL("dateiname",F1),FIND("]",CELL("dateiname",F1))+1,255)</f>
        <v>Oktober 2022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60.91</v>
      </c>
      <c r="D10" s="12">
        <f>C10*1.2</f>
        <v>73.091999999999999</v>
      </c>
      <c r="E10" s="13"/>
      <c r="F10" s="13"/>
      <c r="G10" s="15" t="s">
        <v>31</v>
      </c>
      <c r="H10" s="41">
        <f>ROUND((($H$30-$H$31)+4.75)/10,2)</f>
        <v>24.59</v>
      </c>
      <c r="I10" s="12">
        <f>H10*1.2</f>
        <v>29.507999999999999</v>
      </c>
    </row>
    <row r="11" spans="2:9" x14ac:dyDescent="0.25">
      <c r="B11" s="16" t="s">
        <v>24</v>
      </c>
      <c r="C11" s="41">
        <f>ROUND(((($C$30-$C$31)*1.1)+9.75)/10,2)</f>
        <v>60.91</v>
      </c>
      <c r="D11" s="12">
        <f t="shared" ref="D11:D13" si="0">C11*1.2</f>
        <v>73.091999999999999</v>
      </c>
      <c r="E11" s="13"/>
      <c r="F11" s="13"/>
      <c r="G11" s="15" t="s">
        <v>30</v>
      </c>
      <c r="H11" s="41">
        <f>ROUND((($H$30-$H$31)+4.75)/10,2)</f>
        <v>24.59</v>
      </c>
      <c r="I11" s="12">
        <f t="shared" ref="I11:I13" si="1">H11*1.2</f>
        <v>29.507999999999999</v>
      </c>
    </row>
    <row r="12" spans="2:9" x14ac:dyDescent="0.25">
      <c r="B12" s="15" t="s">
        <v>25</v>
      </c>
      <c r="C12" s="41">
        <f>ROUND(((($C$30-$C$31)*1.1)+14.75)/10,2)</f>
        <v>61.41</v>
      </c>
      <c r="D12" s="12">
        <f t="shared" si="0"/>
        <v>73.691999999999993</v>
      </c>
      <c r="E12" s="13"/>
      <c r="F12" s="13"/>
      <c r="G12" s="15" t="s">
        <v>29</v>
      </c>
      <c r="H12" s="41">
        <f>ROUND((($H$30-$H$31)+9.75)/10,2)</f>
        <v>25.09</v>
      </c>
      <c r="I12" s="12">
        <f t="shared" si="1"/>
        <v>30.107999999999997</v>
      </c>
    </row>
    <row r="13" spans="2:9" x14ac:dyDescent="0.25">
      <c r="B13" s="15" t="s">
        <v>26</v>
      </c>
      <c r="C13" s="41">
        <f>ROUND(((($C$30-$C$31)*1.1)+14.75)/10,2)</f>
        <v>61.41</v>
      </c>
      <c r="D13" s="12">
        <f t="shared" si="0"/>
        <v>73.691999999999993</v>
      </c>
      <c r="E13" s="13"/>
      <c r="F13" s="13"/>
      <c r="G13" s="15" t="s">
        <v>32</v>
      </c>
      <c r="H13" s="41">
        <f>ROUND((($H$30-$H$31)+9.75)/10,2)</f>
        <v>25.09</v>
      </c>
      <c r="I13" s="12">
        <f t="shared" si="1"/>
        <v>30.107999999999997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90" t="s">
        <v>54</v>
      </c>
      <c r="I17" s="90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111" t="s">
        <v>54</v>
      </c>
      <c r="I18" s="111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0" t="s">
        <v>55</v>
      </c>
      <c r="I19" s="90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Oktober 2022</v>
      </c>
      <c r="D26" s="102"/>
      <c r="G26" s="18" t="s">
        <v>0</v>
      </c>
      <c r="H26" s="102" t="str">
        <f ca="1">G8</f>
        <v>Oktober 2022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AVERAGE(D41:D62)</f>
        <v>544.88</v>
      </c>
      <c r="D30" s="10" t="s">
        <v>5</v>
      </c>
      <c r="G30" s="9" t="s">
        <v>8</v>
      </c>
      <c r="H30" s="11">
        <f>I34</f>
        <v>241.16818181818186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Oktober 2022</v>
      </c>
      <c r="H34" s="105"/>
      <c r="I34" s="37">
        <f>AVERAGE(I41:I62)</f>
        <v>241.16818181818186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Oktober 2022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63</v>
      </c>
      <c r="C41" s="26">
        <v>44795</v>
      </c>
      <c r="D41" s="27">
        <v>653.95000000000005</v>
      </c>
      <c r="G41" s="25"/>
      <c r="H41" s="26">
        <v>44795</v>
      </c>
      <c r="I41" s="42">
        <v>281.738</v>
      </c>
    </row>
    <row r="42" spans="2:9" x14ac:dyDescent="0.25">
      <c r="B42" s="28" t="s">
        <v>63</v>
      </c>
      <c r="C42" s="29">
        <v>44796</v>
      </c>
      <c r="D42" s="30">
        <v>655.43</v>
      </c>
      <c r="G42" s="25"/>
      <c r="H42" s="26">
        <v>44796</v>
      </c>
      <c r="I42" s="42">
        <v>273.529</v>
      </c>
    </row>
    <row r="43" spans="2:9" x14ac:dyDescent="0.25">
      <c r="B43" s="28" t="s">
        <v>63</v>
      </c>
      <c r="C43" s="29">
        <v>44797</v>
      </c>
      <c r="D43" s="30">
        <v>677.19</v>
      </c>
      <c r="G43" s="25"/>
      <c r="H43" s="26">
        <v>44797</v>
      </c>
      <c r="I43" s="42">
        <v>299.387</v>
      </c>
    </row>
    <row r="44" spans="2:9" x14ac:dyDescent="0.25">
      <c r="B44" s="28" t="s">
        <v>63</v>
      </c>
      <c r="C44" s="29">
        <v>44798</v>
      </c>
      <c r="D44" s="30">
        <v>735.47</v>
      </c>
      <c r="G44" s="25"/>
      <c r="H44" s="26">
        <v>44798</v>
      </c>
      <c r="I44" s="42">
        <v>325.13</v>
      </c>
    </row>
    <row r="45" spans="2:9" x14ac:dyDescent="0.25">
      <c r="B45" s="28" t="s">
        <v>63</v>
      </c>
      <c r="C45" s="29">
        <v>44799</v>
      </c>
      <c r="D45" s="30">
        <v>806.15</v>
      </c>
      <c r="G45" s="25"/>
      <c r="H45" s="26">
        <v>44799</v>
      </c>
      <c r="I45" s="42">
        <v>343.88299999999998</v>
      </c>
    </row>
    <row r="46" spans="2:9" x14ac:dyDescent="0.25">
      <c r="B46" s="28" t="s">
        <v>63</v>
      </c>
      <c r="C46" s="29">
        <v>44802</v>
      </c>
      <c r="D46" s="30">
        <v>716.12</v>
      </c>
      <c r="G46" s="25"/>
      <c r="H46" s="26">
        <v>44802</v>
      </c>
      <c r="I46" s="42">
        <v>292.81599999999997</v>
      </c>
    </row>
    <row r="47" spans="2:9" x14ac:dyDescent="0.25">
      <c r="B47" s="28" t="s">
        <v>63</v>
      </c>
      <c r="C47" s="29">
        <v>44803</v>
      </c>
      <c r="D47" s="30">
        <v>620.67999999999995</v>
      </c>
      <c r="G47" s="25"/>
      <c r="H47" s="26">
        <v>44803</v>
      </c>
      <c r="I47" s="42">
        <v>266.399</v>
      </c>
    </row>
    <row r="48" spans="2:9" x14ac:dyDescent="0.25">
      <c r="B48" s="28" t="s">
        <v>63</v>
      </c>
      <c r="C48" s="29">
        <v>44804</v>
      </c>
      <c r="D48" s="30">
        <v>543.16999999999996</v>
      </c>
      <c r="G48" s="25"/>
      <c r="H48" s="26">
        <v>44804</v>
      </c>
      <c r="I48" s="42">
        <v>244.18</v>
      </c>
    </row>
    <row r="49" spans="2:9" x14ac:dyDescent="0.25">
      <c r="B49" s="28" t="s">
        <v>63</v>
      </c>
      <c r="C49" s="29">
        <v>44805</v>
      </c>
      <c r="D49" s="30">
        <v>531.39</v>
      </c>
      <c r="G49" s="25"/>
      <c r="H49" s="26">
        <v>44805</v>
      </c>
      <c r="I49" s="42">
        <v>244.03800000000001</v>
      </c>
    </row>
    <row r="50" spans="2:9" x14ac:dyDescent="0.25">
      <c r="B50" s="28" t="s">
        <v>63</v>
      </c>
      <c r="C50" s="29">
        <v>44806</v>
      </c>
      <c r="D50" s="30">
        <v>503.54</v>
      </c>
      <c r="G50" s="25"/>
      <c r="H50" s="26">
        <v>44806</v>
      </c>
      <c r="I50" s="42">
        <v>216.672</v>
      </c>
    </row>
    <row r="51" spans="2:9" x14ac:dyDescent="0.25">
      <c r="B51" s="28" t="s">
        <v>63</v>
      </c>
      <c r="C51" s="29">
        <v>44809</v>
      </c>
      <c r="D51" s="30">
        <v>540.54999999999995</v>
      </c>
      <c r="G51" s="25"/>
      <c r="H51" s="26">
        <v>44809</v>
      </c>
      <c r="I51" s="42">
        <v>246.86500000000001</v>
      </c>
    </row>
    <row r="52" spans="2:9" x14ac:dyDescent="0.25">
      <c r="B52" s="28" t="s">
        <v>63</v>
      </c>
      <c r="C52" s="29">
        <v>44810</v>
      </c>
      <c r="D52" s="30">
        <v>499.41</v>
      </c>
      <c r="G52" s="25"/>
      <c r="H52" s="26">
        <v>44810</v>
      </c>
      <c r="I52" s="42">
        <v>240.898</v>
      </c>
    </row>
    <row r="53" spans="2:9" x14ac:dyDescent="0.25">
      <c r="B53" s="28" t="s">
        <v>63</v>
      </c>
      <c r="C53" s="29">
        <v>44811</v>
      </c>
      <c r="D53" s="30">
        <v>501.27</v>
      </c>
      <c r="G53" s="25"/>
      <c r="H53" s="26">
        <v>44811</v>
      </c>
      <c r="I53" s="42">
        <v>212.05699999999999</v>
      </c>
    </row>
    <row r="54" spans="2:9" x14ac:dyDescent="0.25">
      <c r="B54" s="28" t="s">
        <v>63</v>
      </c>
      <c r="C54" s="29">
        <v>44812</v>
      </c>
      <c r="D54" s="30">
        <v>473.58</v>
      </c>
      <c r="G54" s="25"/>
      <c r="H54" s="26">
        <v>44812</v>
      </c>
      <c r="I54" s="42">
        <v>216.77199999999999</v>
      </c>
    </row>
    <row r="55" spans="2:9" x14ac:dyDescent="0.25">
      <c r="B55" s="28" t="s">
        <v>63</v>
      </c>
      <c r="C55" s="29">
        <v>44813</v>
      </c>
      <c r="D55" s="30">
        <v>458.74</v>
      </c>
      <c r="G55" s="25"/>
      <c r="H55" s="26">
        <v>44813</v>
      </c>
      <c r="I55" s="42">
        <v>208.03200000000001</v>
      </c>
    </row>
    <row r="56" spans="2:9" x14ac:dyDescent="0.25">
      <c r="B56" s="28" t="s">
        <v>63</v>
      </c>
      <c r="C56" s="29">
        <v>44816</v>
      </c>
      <c r="D56" s="30">
        <v>433.71</v>
      </c>
      <c r="G56" s="25"/>
      <c r="H56" s="26">
        <v>44816</v>
      </c>
      <c r="I56" s="42">
        <v>192.04599999999999</v>
      </c>
    </row>
    <row r="57" spans="2:9" x14ac:dyDescent="0.25">
      <c r="B57" s="28" t="s">
        <v>63</v>
      </c>
      <c r="C57" s="29">
        <v>44817</v>
      </c>
      <c r="D57" s="30">
        <v>435.57</v>
      </c>
      <c r="G57" s="25"/>
      <c r="H57" s="26">
        <v>44817</v>
      </c>
      <c r="I57" s="42">
        <v>199.1</v>
      </c>
    </row>
    <row r="58" spans="2:9" x14ac:dyDescent="0.25">
      <c r="B58" s="28" t="s">
        <v>63</v>
      </c>
      <c r="C58" s="29">
        <v>44818</v>
      </c>
      <c r="D58" s="30">
        <v>476.66</v>
      </c>
      <c r="G58" s="25"/>
      <c r="H58" s="26">
        <v>44818</v>
      </c>
      <c r="I58" s="42">
        <v>218.53800000000001</v>
      </c>
    </row>
    <row r="59" spans="2:9" x14ac:dyDescent="0.25">
      <c r="B59" s="28" t="s">
        <v>63</v>
      </c>
      <c r="C59" s="29">
        <v>44819</v>
      </c>
      <c r="D59" s="30">
        <v>480.24</v>
      </c>
      <c r="G59" s="25"/>
      <c r="H59" s="26">
        <v>44819</v>
      </c>
      <c r="I59" s="42">
        <v>215.86600000000004</v>
      </c>
    </row>
    <row r="60" spans="2:9" x14ac:dyDescent="0.25">
      <c r="B60" s="28" t="s">
        <v>63</v>
      </c>
      <c r="C60" s="29">
        <v>44820</v>
      </c>
      <c r="D60" s="30">
        <v>429.59</v>
      </c>
      <c r="G60" s="25"/>
      <c r="H60" s="26">
        <v>44820</v>
      </c>
      <c r="I60" s="42">
        <v>189.1</v>
      </c>
    </row>
    <row r="61" spans="2:9" x14ac:dyDescent="0.25">
      <c r="B61" s="28" t="s">
        <v>63</v>
      </c>
      <c r="C61" s="29">
        <v>44823</v>
      </c>
      <c r="D61" s="30">
        <v>407.23</v>
      </c>
      <c r="G61" s="25"/>
      <c r="H61" s="26">
        <v>44823</v>
      </c>
      <c r="I61" s="42">
        <v>183.78300000000002</v>
      </c>
    </row>
    <row r="62" spans="2:9" x14ac:dyDescent="0.25">
      <c r="B62" s="28" t="s">
        <v>63</v>
      </c>
      <c r="C62" s="29">
        <v>44824</v>
      </c>
      <c r="D62" s="30">
        <v>407.72</v>
      </c>
      <c r="G62" s="25"/>
      <c r="H62" s="26">
        <v>44824</v>
      </c>
      <c r="I62" s="42">
        <v>194.87100000000001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1B00-000000000000}"/>
    <hyperlink ref="H28:I28" r:id="rId2" display="CEGH" xr:uid="{00000000-0004-0000-1B00-000001000000}"/>
    <hyperlink ref="B21" r:id="rId3" xr:uid="{00000000-0004-0000-1B00-000002000000}"/>
    <hyperlink ref="G21" r:id="rId4" xr:uid="{00000000-0004-0000-1B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6:J62"/>
  <sheetViews>
    <sheetView zoomScale="70" zoomScaleNormal="70" workbookViewId="0">
      <selection activeCell="F37" sqref="F37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September 2022</v>
      </c>
      <c r="C8" s="84"/>
      <c r="D8" s="85"/>
      <c r="G8" s="83" t="str">
        <f ca="1">MID(CELL("dateiname",F1),FIND("]",CELL("dateiname",F1))+1,255)</f>
        <v>September 2022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51.44</v>
      </c>
      <c r="D10" s="12">
        <f>C10*1.2</f>
        <v>61.727999999999994</v>
      </c>
      <c r="E10" s="13"/>
      <c r="F10" s="13"/>
      <c r="G10" s="15" t="s">
        <v>31</v>
      </c>
      <c r="H10" s="41">
        <f>ROUND((($H$30-$H$31)+4.75)/10,2)</f>
        <v>20.92</v>
      </c>
      <c r="I10" s="12">
        <f>H10*1.2</f>
        <v>25.104000000000003</v>
      </c>
    </row>
    <row r="11" spans="2:9" x14ac:dyDescent="0.25">
      <c r="B11" s="16" t="s">
        <v>24</v>
      </c>
      <c r="C11" s="41">
        <f>ROUND(((($C$30-$C$31)*1.1)+9.75)/10,2)</f>
        <v>51.44</v>
      </c>
      <c r="D11" s="12">
        <f t="shared" ref="D11:D13" si="0">C11*1.2</f>
        <v>61.727999999999994</v>
      </c>
      <c r="E11" s="13"/>
      <c r="F11" s="13"/>
      <c r="G11" s="15" t="s">
        <v>30</v>
      </c>
      <c r="H11" s="41">
        <f>ROUND((($H$30-$H$31)+4.75)/10,2)</f>
        <v>20.92</v>
      </c>
      <c r="I11" s="12">
        <f t="shared" ref="I11:I13" si="1">H11*1.2</f>
        <v>25.104000000000003</v>
      </c>
    </row>
    <row r="12" spans="2:9" x14ac:dyDescent="0.25">
      <c r="B12" s="15" t="s">
        <v>25</v>
      </c>
      <c r="C12" s="41">
        <f>ROUND(((($C$30-$C$31)*1.1)+14.75)/10,2)</f>
        <v>51.94</v>
      </c>
      <c r="D12" s="12">
        <f t="shared" si="0"/>
        <v>62.327999999999996</v>
      </c>
      <c r="E12" s="13"/>
      <c r="F12" s="13"/>
      <c r="G12" s="15" t="s">
        <v>29</v>
      </c>
      <c r="H12" s="41">
        <f>ROUND((($H$30-$H$31)+9.75)/10,2)</f>
        <v>21.42</v>
      </c>
      <c r="I12" s="12">
        <f t="shared" si="1"/>
        <v>25.704000000000001</v>
      </c>
    </row>
    <row r="13" spans="2:9" x14ac:dyDescent="0.25">
      <c r="B13" s="15" t="s">
        <v>26</v>
      </c>
      <c r="C13" s="41">
        <f>ROUND(((($C$30-$C$31)*1.1)+14.75)/10,2)</f>
        <v>51.94</v>
      </c>
      <c r="D13" s="12">
        <f t="shared" si="0"/>
        <v>62.327999999999996</v>
      </c>
      <c r="E13" s="13"/>
      <c r="F13" s="13"/>
      <c r="G13" s="15" t="s">
        <v>32</v>
      </c>
      <c r="H13" s="41">
        <f>ROUND((($H$30-$H$31)+9.75)/10,2)</f>
        <v>21.42</v>
      </c>
      <c r="I13" s="12">
        <f t="shared" si="1"/>
        <v>25.704000000000001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90" t="s">
        <v>54</v>
      </c>
      <c r="I17" s="90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111" t="s">
        <v>54</v>
      </c>
      <c r="I18" s="111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0" t="s">
        <v>55</v>
      </c>
      <c r="I19" s="90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September 2022</v>
      </c>
      <c r="D26" s="102"/>
      <c r="G26" s="18" t="s">
        <v>0</v>
      </c>
      <c r="H26" s="102" t="str">
        <f ca="1">G8</f>
        <v>September 2022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AVERAGE(D41:D62)</f>
        <v>458.80272727272728</v>
      </c>
      <c r="D30" s="10" t="s">
        <v>5</v>
      </c>
      <c r="G30" s="9" t="s">
        <v>8</v>
      </c>
      <c r="H30" s="11">
        <f>I34</f>
        <v>204.47636363636363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September 2022</v>
      </c>
      <c r="H34" s="105"/>
      <c r="I34" s="37">
        <f>AVERAGE(I41:I62)</f>
        <v>204.47636363636363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September 2022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62</v>
      </c>
      <c r="C41" s="26">
        <v>44763</v>
      </c>
      <c r="D41" s="27">
        <v>379</v>
      </c>
      <c r="G41" s="25"/>
      <c r="H41" s="26">
        <v>44763</v>
      </c>
      <c r="I41" s="42">
        <v>159.97499999999999</v>
      </c>
    </row>
    <row r="42" spans="2:9" x14ac:dyDescent="0.25">
      <c r="B42" s="28" t="s">
        <v>62</v>
      </c>
      <c r="C42" s="29">
        <v>44764</v>
      </c>
      <c r="D42" s="30">
        <v>397.34</v>
      </c>
      <c r="G42" s="25"/>
      <c r="H42" s="26">
        <v>44764</v>
      </c>
      <c r="I42" s="42">
        <v>165.45</v>
      </c>
    </row>
    <row r="43" spans="2:9" x14ac:dyDescent="0.25">
      <c r="B43" s="28" t="s">
        <v>62</v>
      </c>
      <c r="C43" s="29">
        <v>44767</v>
      </c>
      <c r="D43" s="30">
        <v>407.7</v>
      </c>
      <c r="G43" s="25"/>
      <c r="H43" s="26">
        <v>44767</v>
      </c>
      <c r="I43" s="42">
        <v>181.24299999999999</v>
      </c>
    </row>
    <row r="44" spans="2:9" x14ac:dyDescent="0.25">
      <c r="B44" s="28" t="s">
        <v>62</v>
      </c>
      <c r="C44" s="29">
        <v>44768</v>
      </c>
      <c r="D44" s="30">
        <v>456.81</v>
      </c>
      <c r="G44" s="25"/>
      <c r="H44" s="26">
        <v>44768</v>
      </c>
      <c r="I44" s="42">
        <v>205.42599999999999</v>
      </c>
    </row>
    <row r="45" spans="2:9" x14ac:dyDescent="0.25">
      <c r="B45" s="28" t="s">
        <v>62</v>
      </c>
      <c r="C45" s="29">
        <v>44769</v>
      </c>
      <c r="D45" s="30">
        <v>478.25</v>
      </c>
      <c r="G45" s="25"/>
      <c r="H45" s="26">
        <v>44769</v>
      </c>
      <c r="I45" s="42">
        <v>210.44900000000001</v>
      </c>
    </row>
    <row r="46" spans="2:9" x14ac:dyDescent="0.25">
      <c r="B46" s="28" t="s">
        <v>62</v>
      </c>
      <c r="C46" s="29">
        <v>44770</v>
      </c>
      <c r="D46" s="30">
        <v>463.71</v>
      </c>
      <c r="G46" s="25"/>
      <c r="H46" s="26">
        <v>44770</v>
      </c>
      <c r="I46" s="42">
        <v>203.24700000000001</v>
      </c>
    </row>
    <row r="47" spans="2:9" x14ac:dyDescent="0.25">
      <c r="B47" s="28" t="s">
        <v>62</v>
      </c>
      <c r="C47" s="29">
        <v>44771</v>
      </c>
      <c r="D47" s="30">
        <v>434.19</v>
      </c>
      <c r="G47" s="25"/>
      <c r="H47" s="26">
        <v>44771</v>
      </c>
      <c r="I47" s="42">
        <v>193.89500000000001</v>
      </c>
    </row>
    <row r="48" spans="2:9" x14ac:dyDescent="0.25">
      <c r="B48" s="28" t="s">
        <v>62</v>
      </c>
      <c r="C48" s="29">
        <v>44774</v>
      </c>
      <c r="D48" s="30">
        <v>440.22</v>
      </c>
      <c r="G48" s="25"/>
      <c r="H48" s="26">
        <v>44774</v>
      </c>
      <c r="I48" s="42">
        <v>204.22499999999999</v>
      </c>
    </row>
    <row r="49" spans="2:9" x14ac:dyDescent="0.25">
      <c r="B49" s="28" t="s">
        <v>62</v>
      </c>
      <c r="C49" s="29">
        <v>44775</v>
      </c>
      <c r="D49" s="30">
        <v>452.88</v>
      </c>
      <c r="G49" s="25"/>
      <c r="H49" s="26">
        <v>44775</v>
      </c>
      <c r="I49" s="42">
        <v>206.93200000000002</v>
      </c>
    </row>
    <row r="50" spans="2:9" x14ac:dyDescent="0.25">
      <c r="B50" s="28" t="s">
        <v>62</v>
      </c>
      <c r="C50" s="29">
        <v>44776</v>
      </c>
      <c r="D50" s="30">
        <v>445.75</v>
      </c>
      <c r="G50" s="25"/>
      <c r="H50" s="26">
        <v>44776</v>
      </c>
      <c r="I50" s="42">
        <v>201.18800000000002</v>
      </c>
    </row>
    <row r="51" spans="2:9" x14ac:dyDescent="0.25">
      <c r="B51" s="28" t="s">
        <v>62</v>
      </c>
      <c r="C51" s="29">
        <v>44777</v>
      </c>
      <c r="D51" s="30">
        <v>443.38</v>
      </c>
      <c r="G51" s="25"/>
      <c r="H51" s="26">
        <v>44777</v>
      </c>
      <c r="I51" s="42">
        <v>200.99799999999999</v>
      </c>
    </row>
    <row r="52" spans="2:9" x14ac:dyDescent="0.25">
      <c r="B52" s="28" t="s">
        <v>62</v>
      </c>
      <c r="C52" s="29">
        <v>44778</v>
      </c>
      <c r="D52" s="30">
        <v>434.01</v>
      </c>
      <c r="G52" s="25"/>
      <c r="H52" s="26">
        <v>44778</v>
      </c>
      <c r="I52" s="42">
        <v>198.1</v>
      </c>
    </row>
    <row r="53" spans="2:9" x14ac:dyDescent="0.25">
      <c r="B53" s="28" t="s">
        <v>62</v>
      </c>
      <c r="C53" s="29">
        <v>44781</v>
      </c>
      <c r="D53" s="30">
        <v>426.95</v>
      </c>
      <c r="G53" s="25"/>
      <c r="H53" s="26">
        <v>44781</v>
      </c>
      <c r="I53" s="42">
        <v>194.637</v>
      </c>
    </row>
    <row r="54" spans="2:9" x14ac:dyDescent="0.25">
      <c r="B54" s="28" t="s">
        <v>62</v>
      </c>
      <c r="C54" s="29">
        <v>44782</v>
      </c>
      <c r="D54" s="30">
        <v>424.98</v>
      </c>
      <c r="G54" s="25"/>
      <c r="H54" s="26">
        <v>44782</v>
      </c>
      <c r="I54" s="42">
        <v>193.12799999999999</v>
      </c>
    </row>
    <row r="55" spans="2:9" x14ac:dyDescent="0.25">
      <c r="B55" s="28" t="s">
        <v>62</v>
      </c>
      <c r="C55" s="29">
        <v>44783</v>
      </c>
      <c r="D55" s="30">
        <v>455.01</v>
      </c>
      <c r="G55" s="25"/>
      <c r="H55" s="26">
        <v>44783</v>
      </c>
      <c r="I55" s="42">
        <v>206.16</v>
      </c>
    </row>
    <row r="56" spans="2:9" x14ac:dyDescent="0.25">
      <c r="B56" s="28" t="s">
        <v>62</v>
      </c>
      <c r="C56" s="29">
        <v>44784</v>
      </c>
      <c r="D56" s="30">
        <v>470.24</v>
      </c>
      <c r="G56" s="25"/>
      <c r="H56" s="26">
        <v>44784</v>
      </c>
      <c r="I56" s="42">
        <v>208.541</v>
      </c>
    </row>
    <row r="57" spans="2:9" x14ac:dyDescent="0.25">
      <c r="B57" s="28" t="s">
        <v>62</v>
      </c>
      <c r="C57" s="29">
        <v>44785</v>
      </c>
      <c r="D57" s="30">
        <v>460.38</v>
      </c>
      <c r="G57" s="25"/>
      <c r="H57" s="26">
        <v>44785</v>
      </c>
      <c r="I57" s="42">
        <v>206.66200000000001</v>
      </c>
    </row>
    <row r="58" spans="2:9" x14ac:dyDescent="0.25">
      <c r="B58" s="28" t="s">
        <v>62</v>
      </c>
      <c r="C58" s="29">
        <v>44788</v>
      </c>
      <c r="D58" s="30">
        <v>476.62</v>
      </c>
      <c r="G58" s="25"/>
      <c r="H58" s="26">
        <v>44788</v>
      </c>
      <c r="I58" s="42">
        <v>220.3</v>
      </c>
    </row>
    <row r="59" spans="2:9" x14ac:dyDescent="0.25">
      <c r="B59" s="28" t="s">
        <v>62</v>
      </c>
      <c r="C59" s="29">
        <v>44789</v>
      </c>
      <c r="D59" s="30">
        <v>516.05999999999995</v>
      </c>
      <c r="G59" s="25"/>
      <c r="H59" s="26">
        <v>44789</v>
      </c>
      <c r="I59" s="42">
        <v>226.589</v>
      </c>
    </row>
    <row r="60" spans="2:9" x14ac:dyDescent="0.25">
      <c r="B60" s="28" t="s">
        <v>62</v>
      </c>
      <c r="C60" s="29">
        <v>44790</v>
      </c>
      <c r="D60" s="30">
        <v>527.41999999999996</v>
      </c>
      <c r="G60" s="25"/>
      <c r="H60" s="26">
        <v>44790</v>
      </c>
      <c r="I60" s="42">
        <v>226.303</v>
      </c>
    </row>
    <row r="61" spans="2:9" x14ac:dyDescent="0.25">
      <c r="B61" s="28" t="s">
        <v>62</v>
      </c>
      <c r="C61" s="29">
        <v>44791</v>
      </c>
      <c r="D61" s="30">
        <v>552.52</v>
      </c>
      <c r="G61" s="25"/>
      <c r="H61" s="26">
        <v>44791</v>
      </c>
      <c r="I61" s="42">
        <v>241.08199999999999</v>
      </c>
    </row>
    <row r="62" spans="2:9" x14ac:dyDescent="0.25">
      <c r="B62" s="28" t="s">
        <v>62</v>
      </c>
      <c r="C62" s="29">
        <v>44792</v>
      </c>
      <c r="D62" s="30">
        <v>550.24</v>
      </c>
      <c r="G62" s="25"/>
      <c r="H62" s="26">
        <v>44792</v>
      </c>
      <c r="I62" s="42">
        <v>243.95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1C00-000000000000}"/>
    <hyperlink ref="H28:I28" r:id="rId2" display="CEGH" xr:uid="{00000000-0004-0000-1C00-000001000000}"/>
    <hyperlink ref="B21" r:id="rId3" xr:uid="{00000000-0004-0000-1C00-000002000000}"/>
    <hyperlink ref="G21" r:id="rId4" xr:uid="{00000000-0004-0000-1C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6:J62"/>
  <sheetViews>
    <sheetView zoomScale="70" zoomScaleNormal="70" workbookViewId="0">
      <selection activeCell="C10" sqref="C10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August 2022</v>
      </c>
      <c r="C8" s="84"/>
      <c r="D8" s="85"/>
      <c r="G8" s="83" t="str">
        <f ca="1">MID(CELL("dateiname",F1),FIND("]",CELL("dateiname",F1))+1,255)</f>
        <v>August 2022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39.24</v>
      </c>
      <c r="D10" s="12">
        <f>C10*1.2</f>
        <v>47.088000000000001</v>
      </c>
      <c r="E10" s="13"/>
      <c r="F10" s="13"/>
      <c r="G10" s="15" t="s">
        <v>31</v>
      </c>
      <c r="H10" s="41">
        <f>ROUND((($H$30-$H$31)+4.75)/10,2)</f>
        <v>16.29</v>
      </c>
      <c r="I10" s="12">
        <f>H10*1.2</f>
        <v>19.547999999999998</v>
      </c>
    </row>
    <row r="11" spans="2:9" x14ac:dyDescent="0.25">
      <c r="B11" s="16" t="s">
        <v>24</v>
      </c>
      <c r="C11" s="41">
        <f>ROUND(((($C$30-$C$31)*1.1)+9.75)/10,2)</f>
        <v>39.24</v>
      </c>
      <c r="D11" s="12">
        <f t="shared" ref="D11:D13" si="0">C11*1.2</f>
        <v>47.088000000000001</v>
      </c>
      <c r="E11" s="13"/>
      <c r="F11" s="13"/>
      <c r="G11" s="15" t="s">
        <v>30</v>
      </c>
      <c r="H11" s="41">
        <f>ROUND((($H$30-$H$31)+4.75)/10,2)</f>
        <v>16.29</v>
      </c>
      <c r="I11" s="12">
        <f t="shared" ref="I11:I13" si="1">H11*1.2</f>
        <v>19.547999999999998</v>
      </c>
    </row>
    <row r="12" spans="2:9" x14ac:dyDescent="0.25">
      <c r="B12" s="15" t="s">
        <v>25</v>
      </c>
      <c r="C12" s="41">
        <f>ROUND(((($C$30-$C$31)*1.1)+14.75)/10,2)</f>
        <v>39.74</v>
      </c>
      <c r="D12" s="12">
        <f t="shared" si="0"/>
        <v>47.688000000000002</v>
      </c>
      <c r="E12" s="13"/>
      <c r="F12" s="13"/>
      <c r="G12" s="15" t="s">
        <v>29</v>
      </c>
      <c r="H12" s="41">
        <f>ROUND((($H$30-$H$31)+9.75)/10,2)</f>
        <v>16.79</v>
      </c>
      <c r="I12" s="12">
        <f t="shared" si="1"/>
        <v>20.148</v>
      </c>
    </row>
    <row r="13" spans="2:9" x14ac:dyDescent="0.25">
      <c r="B13" s="15" t="s">
        <v>26</v>
      </c>
      <c r="C13" s="41">
        <f>ROUND(((($C$30-$C$31)*1.1)+14.75)/10,2)</f>
        <v>39.74</v>
      </c>
      <c r="D13" s="12">
        <f t="shared" si="0"/>
        <v>47.688000000000002</v>
      </c>
      <c r="E13" s="13"/>
      <c r="F13" s="13"/>
      <c r="G13" s="15" t="s">
        <v>32</v>
      </c>
      <c r="H13" s="41">
        <f>ROUND((($H$30-$H$31)+9.75)/10,2)</f>
        <v>16.79</v>
      </c>
      <c r="I13" s="12">
        <f t="shared" si="1"/>
        <v>20.148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90" t="s">
        <v>54</v>
      </c>
      <c r="I17" s="90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111" t="s">
        <v>54</v>
      </c>
      <c r="I18" s="111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0" t="s">
        <v>55</v>
      </c>
      <c r="I19" s="90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August 2022</v>
      </c>
      <c r="D26" s="102"/>
      <c r="G26" s="18" t="s">
        <v>0</v>
      </c>
      <c r="H26" s="102" t="str">
        <f ca="1">G8</f>
        <v>August 2022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AVERAGE(D41:D62)</f>
        <v>347.88545454545459</v>
      </c>
      <c r="D30" s="10" t="s">
        <v>5</v>
      </c>
      <c r="G30" s="9" t="s">
        <v>8</v>
      </c>
      <c r="H30" s="11">
        <f>I34</f>
        <v>158.14131818181815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August 2022</v>
      </c>
      <c r="H34" s="105"/>
      <c r="I34" s="37">
        <f>AVERAGE(I41:I62)</f>
        <v>158.14131818181815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August 2022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61</v>
      </c>
      <c r="C41" s="26">
        <v>44733</v>
      </c>
      <c r="D41" s="27">
        <v>277.05</v>
      </c>
      <c r="G41" s="25"/>
      <c r="H41" s="26">
        <v>44733</v>
      </c>
      <c r="I41" s="42">
        <v>128.03700000000001</v>
      </c>
    </row>
    <row r="42" spans="2:9" x14ac:dyDescent="0.25">
      <c r="B42" s="28" t="s">
        <v>61</v>
      </c>
      <c r="C42" s="29">
        <v>44734</v>
      </c>
      <c r="D42" s="30">
        <v>287.10000000000002</v>
      </c>
      <c r="G42" s="25"/>
      <c r="H42" s="26">
        <v>44734</v>
      </c>
      <c r="I42" s="42">
        <v>129.50200000000001</v>
      </c>
    </row>
    <row r="43" spans="2:9" x14ac:dyDescent="0.25">
      <c r="B43" s="28" t="s">
        <v>61</v>
      </c>
      <c r="C43" s="29">
        <v>44735</v>
      </c>
      <c r="D43" s="30">
        <v>302.31</v>
      </c>
      <c r="G43" s="25"/>
      <c r="H43" s="26">
        <v>44735</v>
      </c>
      <c r="I43" s="42">
        <v>137.01599999999999</v>
      </c>
    </row>
    <row r="44" spans="2:9" x14ac:dyDescent="0.25">
      <c r="B44" s="28" t="s">
        <v>61</v>
      </c>
      <c r="C44" s="29">
        <v>44736</v>
      </c>
      <c r="D44" s="30">
        <v>296.92</v>
      </c>
      <c r="G44" s="25"/>
      <c r="H44" s="26">
        <v>44736</v>
      </c>
      <c r="I44" s="42">
        <v>132.35900000000001</v>
      </c>
    </row>
    <row r="45" spans="2:9" x14ac:dyDescent="0.25">
      <c r="B45" s="28" t="s">
        <v>61</v>
      </c>
      <c r="C45" s="29">
        <v>44739</v>
      </c>
      <c r="D45" s="30">
        <v>300.74</v>
      </c>
      <c r="G45" s="25"/>
      <c r="H45" s="26">
        <v>44739</v>
      </c>
      <c r="I45" s="42">
        <v>134.041</v>
      </c>
    </row>
    <row r="46" spans="2:9" x14ac:dyDescent="0.25">
      <c r="B46" s="28" t="s">
        <v>61</v>
      </c>
      <c r="C46" s="29">
        <v>44740</v>
      </c>
      <c r="D46" s="30">
        <v>302.29000000000002</v>
      </c>
      <c r="G46" s="25"/>
      <c r="H46" s="26">
        <v>44740</v>
      </c>
      <c r="I46" s="42">
        <v>134.41300000000001</v>
      </c>
    </row>
    <row r="47" spans="2:9" x14ac:dyDescent="0.25">
      <c r="B47" s="28" t="s">
        <v>61</v>
      </c>
      <c r="C47" s="29">
        <v>44741</v>
      </c>
      <c r="D47" s="30">
        <v>319.47000000000003</v>
      </c>
      <c r="G47" s="25"/>
      <c r="H47" s="26">
        <v>44741</v>
      </c>
      <c r="I47" s="42">
        <v>144.54499999999999</v>
      </c>
    </row>
    <row r="48" spans="2:9" x14ac:dyDescent="0.25">
      <c r="B48" s="28" t="s">
        <v>61</v>
      </c>
      <c r="C48" s="29">
        <v>44742</v>
      </c>
      <c r="D48" s="30">
        <v>328.02</v>
      </c>
      <c r="G48" s="25"/>
      <c r="H48" s="26">
        <v>44742</v>
      </c>
      <c r="I48" s="42">
        <v>150.10000000000002</v>
      </c>
    </row>
    <row r="49" spans="2:9" x14ac:dyDescent="0.25">
      <c r="B49" s="28" t="s">
        <v>61</v>
      </c>
      <c r="C49" s="29">
        <v>44743</v>
      </c>
      <c r="D49" s="30">
        <v>318.33999999999997</v>
      </c>
      <c r="G49" s="25"/>
      <c r="H49" s="26">
        <v>44743</v>
      </c>
      <c r="I49" s="42">
        <v>152.30000000000001</v>
      </c>
    </row>
    <row r="50" spans="2:9" x14ac:dyDescent="0.25">
      <c r="B50" s="28" t="s">
        <v>61</v>
      </c>
      <c r="C50" s="29">
        <v>44746</v>
      </c>
      <c r="D50" s="30">
        <v>345.62</v>
      </c>
      <c r="G50" s="25"/>
      <c r="H50" s="26">
        <v>44746</v>
      </c>
      <c r="I50" s="42">
        <v>168.87100000000001</v>
      </c>
    </row>
    <row r="51" spans="2:9" x14ac:dyDescent="0.25">
      <c r="B51" s="28" t="s">
        <v>61</v>
      </c>
      <c r="C51" s="29">
        <v>44747</v>
      </c>
      <c r="D51" s="30">
        <v>360.97</v>
      </c>
      <c r="G51" s="25"/>
      <c r="H51" s="26">
        <v>44747</v>
      </c>
      <c r="I51" s="42">
        <v>170.35500000000002</v>
      </c>
    </row>
    <row r="52" spans="2:9" x14ac:dyDescent="0.25">
      <c r="B52" s="28" t="s">
        <v>61</v>
      </c>
      <c r="C52" s="29">
        <v>44748</v>
      </c>
      <c r="D52" s="30">
        <v>381.98</v>
      </c>
      <c r="G52" s="25"/>
      <c r="H52" s="26">
        <v>44748</v>
      </c>
      <c r="I52" s="42">
        <v>175.14</v>
      </c>
    </row>
    <row r="53" spans="2:9" x14ac:dyDescent="0.25">
      <c r="B53" s="28" t="s">
        <v>61</v>
      </c>
      <c r="C53" s="29">
        <v>44749</v>
      </c>
      <c r="D53" s="30">
        <v>427.93</v>
      </c>
      <c r="G53" s="25"/>
      <c r="H53" s="26">
        <v>44749</v>
      </c>
      <c r="I53" s="42">
        <v>188.43</v>
      </c>
    </row>
    <row r="54" spans="2:9" x14ac:dyDescent="0.25">
      <c r="B54" s="28" t="s">
        <v>61</v>
      </c>
      <c r="C54" s="29">
        <v>44750</v>
      </c>
      <c r="D54" s="30">
        <v>397.44</v>
      </c>
      <c r="G54" s="25"/>
      <c r="H54" s="26">
        <v>44750</v>
      </c>
      <c r="I54" s="42">
        <v>180.66</v>
      </c>
    </row>
    <row r="55" spans="2:9" x14ac:dyDescent="0.25">
      <c r="B55" s="28" t="s">
        <v>61</v>
      </c>
      <c r="C55" s="29">
        <v>44753</v>
      </c>
      <c r="D55" s="30">
        <v>387.44</v>
      </c>
      <c r="G55" s="25"/>
      <c r="H55" s="26">
        <v>44753</v>
      </c>
      <c r="I55" s="42">
        <v>169.59800000000001</v>
      </c>
    </row>
    <row r="56" spans="2:9" x14ac:dyDescent="0.25">
      <c r="B56" s="28" t="s">
        <v>61</v>
      </c>
      <c r="C56" s="29">
        <v>44754</v>
      </c>
      <c r="D56" s="30">
        <v>391.06</v>
      </c>
      <c r="G56" s="25"/>
      <c r="H56" s="26">
        <v>44754</v>
      </c>
      <c r="I56" s="42">
        <v>177.32300000000001</v>
      </c>
    </row>
    <row r="57" spans="2:9" x14ac:dyDescent="0.25">
      <c r="B57" s="28" t="s">
        <v>61</v>
      </c>
      <c r="C57" s="29">
        <v>44755</v>
      </c>
      <c r="D57" s="30">
        <v>396.51</v>
      </c>
      <c r="G57" s="25"/>
      <c r="H57" s="26">
        <v>44755</v>
      </c>
      <c r="I57" s="42">
        <v>184.41200000000003</v>
      </c>
    </row>
    <row r="58" spans="2:9" x14ac:dyDescent="0.25">
      <c r="B58" s="28" t="s">
        <v>61</v>
      </c>
      <c r="C58" s="29">
        <v>44756</v>
      </c>
      <c r="D58" s="30">
        <v>399.71</v>
      </c>
      <c r="G58" s="25"/>
      <c r="H58" s="26">
        <v>44756</v>
      </c>
      <c r="I58" s="42">
        <v>179.10700000000003</v>
      </c>
    </row>
    <row r="59" spans="2:9" x14ac:dyDescent="0.25">
      <c r="B59" s="28" t="s">
        <v>61</v>
      </c>
      <c r="C59" s="29">
        <v>44757</v>
      </c>
      <c r="D59" s="30">
        <v>370.97</v>
      </c>
      <c r="G59" s="25"/>
      <c r="H59" s="26">
        <v>44757</v>
      </c>
      <c r="I59" s="42">
        <v>163.72</v>
      </c>
    </row>
    <row r="60" spans="2:9" x14ac:dyDescent="0.25">
      <c r="B60" s="28" t="s">
        <v>61</v>
      </c>
      <c r="C60" s="29">
        <v>44760</v>
      </c>
      <c r="D60" s="30">
        <v>363</v>
      </c>
      <c r="G60" s="25"/>
      <c r="H60" s="26">
        <v>44760</v>
      </c>
      <c r="I60" s="42">
        <v>161.09</v>
      </c>
    </row>
    <row r="61" spans="2:9" x14ac:dyDescent="0.25">
      <c r="B61" s="28" t="s">
        <v>61</v>
      </c>
      <c r="C61" s="29">
        <v>44761</v>
      </c>
      <c r="D61" s="30">
        <v>355.55</v>
      </c>
      <c r="G61" s="25"/>
      <c r="H61" s="26">
        <v>44761</v>
      </c>
      <c r="I61" s="42">
        <v>158.83000000000004</v>
      </c>
    </row>
    <row r="62" spans="2:9" x14ac:dyDescent="0.25">
      <c r="B62" s="28" t="s">
        <v>61</v>
      </c>
      <c r="C62" s="29">
        <v>44762</v>
      </c>
      <c r="D62" s="30">
        <v>343.06</v>
      </c>
      <c r="G62" s="25"/>
      <c r="H62" s="26">
        <v>44762</v>
      </c>
      <c r="I62" s="42">
        <v>159.26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1D00-000000000000}"/>
    <hyperlink ref="H28:I28" r:id="rId2" display="CEGH" xr:uid="{00000000-0004-0000-1D00-000001000000}"/>
    <hyperlink ref="B21" r:id="rId3" xr:uid="{00000000-0004-0000-1D00-000002000000}"/>
    <hyperlink ref="G21" r:id="rId4" xr:uid="{00000000-0004-0000-1D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46201-4928-45C7-9879-26E307B87D42}">
  <dimension ref="A1:J60"/>
  <sheetViews>
    <sheetView topLeftCell="A9" zoomScaleNormal="100" workbookViewId="0">
      <selection activeCell="C49" sqref="C49"/>
    </sheetView>
  </sheetViews>
  <sheetFormatPr baseColWidth="10" defaultColWidth="11.42578125" defaultRowHeight="15" x14ac:dyDescent="0.25"/>
  <cols>
    <col min="1" max="1" width="5.7109375" style="46" customWidth="1"/>
    <col min="2" max="2" width="24.42578125" style="46" customWidth="1"/>
    <col min="3" max="4" width="16.5703125" style="46" customWidth="1"/>
    <col min="5" max="6" width="5.7109375" style="46" customWidth="1"/>
    <col min="7" max="7" width="24.42578125" style="46" customWidth="1"/>
    <col min="8" max="9" width="16.5703125" style="46" customWidth="1"/>
    <col min="10" max="10" width="5.7109375" style="1" customWidth="1"/>
    <col min="11" max="16384" width="11.42578125" style="1"/>
  </cols>
  <sheetData>
    <row r="1" spans="2:9" x14ac:dyDescent="0.25">
      <c r="B1" s="56"/>
      <c r="C1" s="56"/>
      <c r="D1" s="56"/>
      <c r="E1" s="56"/>
      <c r="F1" s="56"/>
      <c r="G1" s="56"/>
      <c r="H1" s="56"/>
      <c r="I1" s="56"/>
    </row>
    <row r="2" spans="2:9" x14ac:dyDescent="0.25">
      <c r="B2" s="56"/>
      <c r="C2" s="56"/>
      <c r="D2" s="56"/>
      <c r="E2" s="56"/>
      <c r="F2" s="56"/>
      <c r="G2" s="56"/>
      <c r="H2" s="56"/>
      <c r="I2" s="56"/>
    </row>
    <row r="3" spans="2:9" x14ac:dyDescent="0.25">
      <c r="B3" s="56"/>
      <c r="C3" s="56"/>
      <c r="D3" s="56"/>
      <c r="E3" s="56"/>
      <c r="F3" s="56"/>
      <c r="G3" s="56"/>
      <c r="H3" s="56"/>
      <c r="I3" s="56"/>
    </row>
    <row r="4" spans="2:9" x14ac:dyDescent="0.25">
      <c r="B4" s="56"/>
      <c r="C4" s="56"/>
      <c r="D4" s="56"/>
      <c r="E4" s="56"/>
      <c r="F4" s="56"/>
      <c r="G4" s="56"/>
      <c r="H4" s="56"/>
      <c r="I4" s="56"/>
    </row>
    <row r="5" spans="2:9" x14ac:dyDescent="0.25">
      <c r="B5" s="56"/>
      <c r="C5" s="56"/>
      <c r="D5" s="56"/>
      <c r="E5" s="56"/>
      <c r="F5" s="56"/>
      <c r="G5" s="56"/>
      <c r="H5" s="56"/>
      <c r="I5" s="56"/>
    </row>
    <row r="6" spans="2:9" ht="15.75" thickBot="1" x14ac:dyDescent="0.3">
      <c r="B6" s="56"/>
      <c r="C6" s="56"/>
      <c r="D6" s="56"/>
      <c r="E6" s="56"/>
      <c r="F6" s="56"/>
      <c r="G6" s="56"/>
      <c r="H6" s="56"/>
      <c r="I6" s="56"/>
    </row>
    <row r="7" spans="2:9" x14ac:dyDescent="0.25">
      <c r="B7" s="80" t="s">
        <v>101</v>
      </c>
      <c r="C7" s="81"/>
      <c r="D7" s="82"/>
      <c r="E7" s="1"/>
      <c r="F7" s="1"/>
      <c r="G7" s="80" t="s">
        <v>102</v>
      </c>
      <c r="H7" s="81"/>
      <c r="I7" s="82"/>
    </row>
    <row r="8" spans="2:9" ht="15.75" thickBot="1" x14ac:dyDescent="0.3">
      <c r="B8" s="83" t="str">
        <f ca="1">MID(CELL("dateiname",A1),FIND("]",CELL("dateiname",A1))+1,255)</f>
        <v>April 2026</v>
      </c>
      <c r="C8" s="84"/>
      <c r="D8" s="85"/>
      <c r="E8" s="1"/>
      <c r="F8" s="1"/>
      <c r="G8" s="83" t="str">
        <f ca="1">MID(CELL("dateiname",F1),FIND("]",CELL("dateiname",F1))+1,255)</f>
        <v>April 2026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10.9</v>
      </c>
      <c r="D10" s="12">
        <f>C10*1.2</f>
        <v>13.08</v>
      </c>
      <c r="E10" s="13"/>
      <c r="F10" s="13"/>
      <c r="G10" s="15" t="s">
        <v>31</v>
      </c>
      <c r="H10" s="41">
        <f>ROUND((($H$30-$H$31)+4.75)/10,2)</f>
        <v>5.33</v>
      </c>
      <c r="I10" s="12">
        <f>H10*1.2</f>
        <v>6.3959999999999999</v>
      </c>
    </row>
    <row r="11" spans="2:9" x14ac:dyDescent="0.25">
      <c r="B11" s="16" t="s">
        <v>24</v>
      </c>
      <c r="C11" s="41">
        <f>ROUND(((($C$30-$C$31)*1.1)+9.75)/10,2)</f>
        <v>10.9</v>
      </c>
      <c r="D11" s="12">
        <f t="shared" ref="D11:D13" si="0">C11*1.2</f>
        <v>13.08</v>
      </c>
      <c r="E11" s="13"/>
      <c r="F11" s="13"/>
      <c r="G11" s="15" t="s">
        <v>30</v>
      </c>
      <c r="H11" s="41">
        <f>ROUND((($H$30-$H$31)+4.75)/10,2)</f>
        <v>5.33</v>
      </c>
      <c r="I11" s="12">
        <f t="shared" ref="I11:I13" si="1">H11*1.2</f>
        <v>6.3959999999999999</v>
      </c>
    </row>
    <row r="12" spans="2:9" x14ac:dyDescent="0.25">
      <c r="B12" s="15" t="s">
        <v>25</v>
      </c>
      <c r="C12" s="41">
        <f>ROUND(((($C$30-$C$31)*1.1)+14.75)/10,2)</f>
        <v>11.4</v>
      </c>
      <c r="D12" s="12">
        <f t="shared" si="0"/>
        <v>13.68</v>
      </c>
      <c r="E12" s="13"/>
      <c r="F12" s="13"/>
      <c r="G12" s="15" t="s">
        <v>29</v>
      </c>
      <c r="H12" s="41">
        <f>ROUND((($H$30-$H$31)+9.75)/10,2)</f>
        <v>5.83</v>
      </c>
      <c r="I12" s="12">
        <f t="shared" si="1"/>
        <v>6.9959999999999996</v>
      </c>
    </row>
    <row r="13" spans="2:9" x14ac:dyDescent="0.25">
      <c r="B13" s="15" t="s">
        <v>26</v>
      </c>
      <c r="C13" s="41">
        <f>ROUND(((($C$30-$C$31)*1.1)+14.75)/10,2)</f>
        <v>11.4</v>
      </c>
      <c r="D13" s="12">
        <f t="shared" si="0"/>
        <v>13.68</v>
      </c>
      <c r="E13" s="13"/>
      <c r="F13" s="13"/>
      <c r="G13" s="15" t="s">
        <v>32</v>
      </c>
      <c r="H13" s="41">
        <f>ROUND((($H$30-$H$31)+9.75)/10,2)</f>
        <v>5.83</v>
      </c>
      <c r="I13" s="12">
        <f t="shared" si="1"/>
        <v>6.9959999999999996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>
      <c r="B15" s="1"/>
      <c r="C15" s="1"/>
      <c r="D15" s="1"/>
      <c r="E15" s="1"/>
      <c r="F15" s="1"/>
      <c r="G15" s="1"/>
      <c r="H15" s="1"/>
      <c r="I15" s="1"/>
    </row>
    <row r="16" spans="2:9" ht="15.75" thickBot="1" x14ac:dyDescent="0.3">
      <c r="B16" s="77" t="s">
        <v>103</v>
      </c>
      <c r="C16" s="78"/>
      <c r="D16" s="79"/>
      <c r="E16" s="1"/>
      <c r="F16" s="1"/>
      <c r="G16" s="77" t="s">
        <v>104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E17" s="1"/>
      <c r="F17" s="1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E18" s="1"/>
      <c r="F18" s="1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E19" s="1"/>
      <c r="F19" s="1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E20" s="1"/>
      <c r="F20" s="1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E21" s="1"/>
      <c r="F21" s="1"/>
      <c r="G21" s="36" t="s">
        <v>89</v>
      </c>
      <c r="H21" s="38"/>
      <c r="I21" s="31" t="s">
        <v>18</v>
      </c>
    </row>
    <row r="22" spans="2:10" ht="15.75" thickBot="1" x14ac:dyDescent="0.3">
      <c r="B22" s="1"/>
      <c r="C22" s="1"/>
      <c r="D22" s="1"/>
      <c r="E22" s="1"/>
      <c r="F22" s="1"/>
      <c r="G22" s="1"/>
      <c r="H22" s="1"/>
      <c r="I22" s="1"/>
    </row>
    <row r="23" spans="2:10" ht="15.75" thickBot="1" x14ac:dyDescent="0.3">
      <c r="B23" s="77" t="s">
        <v>100</v>
      </c>
      <c r="C23" s="78"/>
      <c r="D23" s="79"/>
      <c r="E23" s="1"/>
      <c r="F23" s="1"/>
      <c r="G23" s="77" t="s">
        <v>105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E24" s="1"/>
      <c r="F24" s="1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E25" s="1"/>
      <c r="F25" s="1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April 2026</v>
      </c>
      <c r="D26" s="102"/>
      <c r="E26" s="1"/>
      <c r="F26" s="1"/>
      <c r="G26" s="18" t="s">
        <v>0</v>
      </c>
      <c r="H26" s="103" t="str">
        <f ca="1">G8</f>
        <v>April 2026</v>
      </c>
      <c r="I26" s="104"/>
    </row>
    <row r="27" spans="2:10" x14ac:dyDescent="0.25">
      <c r="B27" s="19" t="s">
        <v>1</v>
      </c>
      <c r="C27" s="105" t="s">
        <v>20</v>
      </c>
      <c r="D27" s="105"/>
      <c r="E27" s="1"/>
      <c r="F27" s="1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E28" s="1"/>
      <c r="F28" s="1"/>
      <c r="G28" s="19" t="s">
        <v>14</v>
      </c>
      <c r="H28" s="97" t="s">
        <v>10</v>
      </c>
      <c r="I28" s="98"/>
    </row>
    <row r="29" spans="2:10" ht="15.75" thickBot="1" x14ac:dyDescent="0.3">
      <c r="B29" s="62"/>
      <c r="C29" s="63"/>
      <c r="D29" s="63"/>
      <c r="E29" s="56"/>
      <c r="F29" s="56"/>
      <c r="G29" s="62"/>
      <c r="H29" s="63"/>
      <c r="I29" s="63"/>
    </row>
    <row r="30" spans="2:10" ht="15.75" thickBot="1" x14ac:dyDescent="0.3">
      <c r="B30" s="50" t="s">
        <v>8</v>
      </c>
      <c r="C30" s="51">
        <f>AVERAGE(D41:D60)</f>
        <v>90.264500000000012</v>
      </c>
      <c r="D30" s="52" t="s">
        <v>5</v>
      </c>
      <c r="E30" s="56"/>
      <c r="F30" s="56"/>
      <c r="G30" s="50" t="s">
        <v>8</v>
      </c>
      <c r="H30" s="51">
        <f>I34</f>
        <v>48.553150000000002</v>
      </c>
      <c r="I30" s="52" t="s">
        <v>5</v>
      </c>
    </row>
    <row r="31" spans="2:10" ht="15.75" thickBot="1" x14ac:dyDescent="0.3">
      <c r="B31" s="53" t="s">
        <v>19</v>
      </c>
      <c r="C31" s="54"/>
      <c r="D31" s="55" t="s">
        <v>5</v>
      </c>
      <c r="E31" s="56"/>
      <c r="F31" s="56"/>
      <c r="G31" s="53" t="s">
        <v>19</v>
      </c>
      <c r="H31" s="54"/>
      <c r="I31" s="55" t="s">
        <v>5</v>
      </c>
    </row>
    <row r="32" spans="2:10" x14ac:dyDescent="0.25">
      <c r="B32" s="62"/>
      <c r="C32" s="64"/>
      <c r="D32" s="62"/>
      <c r="E32" s="56"/>
      <c r="F32" s="56"/>
      <c r="G32" s="56"/>
      <c r="H32" s="56"/>
      <c r="I32" s="56"/>
    </row>
    <row r="33" spans="2:9" x14ac:dyDescent="0.25">
      <c r="B33" s="56"/>
      <c r="C33" s="56"/>
      <c r="D33" s="56"/>
      <c r="E33" s="56"/>
      <c r="F33" s="56"/>
      <c r="G33" s="65" t="s">
        <v>2</v>
      </c>
      <c r="H33" s="66" t="s">
        <v>3</v>
      </c>
      <c r="I33" s="67" t="s">
        <v>4</v>
      </c>
    </row>
    <row r="34" spans="2:9" x14ac:dyDescent="0.25">
      <c r="B34" s="56"/>
      <c r="C34" s="56"/>
      <c r="D34" s="56"/>
      <c r="E34" s="56"/>
      <c r="F34" s="56"/>
      <c r="G34" s="99" t="str">
        <f ca="1">"1st Front Month - "&amp;G8</f>
        <v>1st Front Month - April 2026</v>
      </c>
      <c r="H34" s="100"/>
      <c r="I34" s="68">
        <f>AVERAGE(I41:I60)</f>
        <v>48.553150000000002</v>
      </c>
    </row>
    <row r="35" spans="2:9" x14ac:dyDescent="0.25">
      <c r="B35" s="56"/>
      <c r="C35" s="56"/>
      <c r="D35" s="56"/>
      <c r="E35" s="56"/>
      <c r="F35" s="56"/>
      <c r="G35" s="56"/>
      <c r="H35" s="56"/>
      <c r="I35" s="56"/>
    </row>
    <row r="36" spans="2:9" x14ac:dyDescent="0.25">
      <c r="B36" s="56"/>
      <c r="C36" s="56"/>
      <c r="D36" s="56"/>
      <c r="E36" s="56"/>
      <c r="F36" s="56"/>
      <c r="G36" s="56"/>
      <c r="H36" s="56"/>
      <c r="I36" s="56"/>
    </row>
    <row r="37" spans="2:9" x14ac:dyDescent="0.25">
      <c r="B37" s="56"/>
      <c r="C37" s="56"/>
      <c r="D37" s="56"/>
      <c r="E37" s="56"/>
      <c r="F37" s="56"/>
      <c r="G37" s="101" t="str">
        <f ca="1">"**Einmalrabatt gültig ausschliesslich für den Monat "&amp;MID(CELL("dateiname",A4),FIND("]",CELL("dateiname",A4))+1,255)</f>
        <v>**Einmalrabatt gültig ausschliesslich für den Monat April 2026</v>
      </c>
      <c r="H37" s="101"/>
      <c r="I37" s="101"/>
    </row>
    <row r="38" spans="2:9" x14ac:dyDescent="0.25">
      <c r="B38" s="56"/>
      <c r="C38" s="56"/>
      <c r="D38" s="56"/>
      <c r="E38" s="56"/>
      <c r="F38" s="56"/>
      <c r="G38" s="56"/>
      <c r="H38" s="56"/>
      <c r="I38" s="56"/>
    </row>
    <row r="39" spans="2:9" x14ac:dyDescent="0.25">
      <c r="B39" s="56"/>
      <c r="C39" s="56"/>
      <c r="D39" s="56"/>
      <c r="E39" s="56"/>
      <c r="F39" s="56"/>
      <c r="G39" s="56"/>
      <c r="H39" s="56"/>
      <c r="I39" s="56"/>
    </row>
    <row r="40" spans="2:9" x14ac:dyDescent="0.25">
      <c r="B40" s="57" t="s">
        <v>39</v>
      </c>
      <c r="C40" s="58" t="s">
        <v>3</v>
      </c>
      <c r="D40" s="59" t="s">
        <v>4</v>
      </c>
      <c r="E40" s="56"/>
      <c r="F40" s="56"/>
      <c r="G40" s="57" t="s">
        <v>40</v>
      </c>
      <c r="H40" s="69" t="s">
        <v>3</v>
      </c>
      <c r="I40" s="59" t="s">
        <v>38</v>
      </c>
    </row>
    <row r="41" spans="2:9" x14ac:dyDescent="0.25">
      <c r="B41" s="25" t="s">
        <v>111</v>
      </c>
      <c r="C41" s="26">
        <v>46076</v>
      </c>
      <c r="D41" s="27">
        <v>77</v>
      </c>
      <c r="E41" s="56"/>
      <c r="F41" s="56"/>
      <c r="G41" s="73" t="s">
        <v>110</v>
      </c>
      <c r="H41" s="26">
        <v>46076</v>
      </c>
      <c r="I41" s="61">
        <v>34.003999999999998</v>
      </c>
    </row>
    <row r="42" spans="2:9" x14ac:dyDescent="0.25">
      <c r="B42" s="28" t="s">
        <v>111</v>
      </c>
      <c r="C42" s="29">
        <v>46077</v>
      </c>
      <c r="D42" s="30">
        <v>74.22</v>
      </c>
      <c r="E42" s="56"/>
      <c r="F42" s="56"/>
      <c r="G42" s="73" t="s">
        <v>110</v>
      </c>
      <c r="H42" s="29">
        <v>46077</v>
      </c>
      <c r="I42" s="61">
        <v>33.158000000000001</v>
      </c>
    </row>
    <row r="43" spans="2:9" x14ac:dyDescent="0.25">
      <c r="B43" s="28" t="s">
        <v>111</v>
      </c>
      <c r="C43" s="29">
        <v>46078</v>
      </c>
      <c r="D43" s="30">
        <v>75.459999999999994</v>
      </c>
      <c r="G43" s="73" t="s">
        <v>110</v>
      </c>
      <c r="H43" s="26">
        <v>46078</v>
      </c>
      <c r="I43" s="61">
        <v>33.457999999999998</v>
      </c>
    </row>
    <row r="44" spans="2:9" x14ac:dyDescent="0.25">
      <c r="B44" s="28" t="s">
        <v>111</v>
      </c>
      <c r="C44" s="29">
        <v>46079</v>
      </c>
      <c r="D44" s="30">
        <v>74.510000000000005</v>
      </c>
      <c r="G44" s="73" t="s">
        <v>110</v>
      </c>
      <c r="H44" s="29">
        <v>46079</v>
      </c>
      <c r="I44" s="61">
        <v>34.585000000000008</v>
      </c>
    </row>
    <row r="45" spans="2:9" x14ac:dyDescent="0.25">
      <c r="B45" s="28" t="s">
        <v>111</v>
      </c>
      <c r="C45" s="29">
        <v>46080</v>
      </c>
      <c r="D45" s="30">
        <v>74.72</v>
      </c>
      <c r="G45" s="73" t="s">
        <v>110</v>
      </c>
      <c r="H45" s="26">
        <v>46080</v>
      </c>
      <c r="I45" s="61">
        <v>34.401000000000003</v>
      </c>
    </row>
    <row r="46" spans="2:9" x14ac:dyDescent="0.25">
      <c r="B46" s="28" t="s">
        <v>111</v>
      </c>
      <c r="C46" s="29">
        <v>46083</v>
      </c>
      <c r="D46" s="30">
        <v>89.79</v>
      </c>
      <c r="G46" s="73" t="s">
        <v>110</v>
      </c>
      <c r="H46" s="29">
        <v>46083</v>
      </c>
      <c r="I46" s="61">
        <v>46.061999999999998</v>
      </c>
    </row>
    <row r="47" spans="2:9" x14ac:dyDescent="0.25">
      <c r="B47" s="28" t="s">
        <v>111</v>
      </c>
      <c r="C47" s="29">
        <v>46084</v>
      </c>
      <c r="D47" s="30">
        <v>102.7</v>
      </c>
      <c r="G47" s="73" t="s">
        <v>110</v>
      </c>
      <c r="H47" s="29">
        <v>46084</v>
      </c>
      <c r="I47" s="61">
        <v>55.384999999999998</v>
      </c>
    </row>
    <row r="48" spans="2:9" x14ac:dyDescent="0.25">
      <c r="B48" s="28" t="s">
        <v>111</v>
      </c>
      <c r="C48" s="29">
        <v>46085</v>
      </c>
      <c r="D48" s="30">
        <v>95.03</v>
      </c>
      <c r="G48" s="73" t="s">
        <v>110</v>
      </c>
      <c r="H48" s="29">
        <v>46085</v>
      </c>
      <c r="I48" s="61">
        <v>49.139000000000003</v>
      </c>
    </row>
    <row r="49" spans="2:9" x14ac:dyDescent="0.25">
      <c r="B49" s="28" t="s">
        <v>111</v>
      </c>
      <c r="C49" s="29">
        <v>46086</v>
      </c>
      <c r="D49" s="30">
        <v>94.59</v>
      </c>
      <c r="G49" s="73" t="s">
        <v>110</v>
      </c>
      <c r="H49" s="29">
        <v>46086</v>
      </c>
      <c r="I49" s="61">
        <v>51.526000000000003</v>
      </c>
    </row>
    <row r="50" spans="2:9" x14ac:dyDescent="0.25">
      <c r="B50" s="28" t="s">
        <v>111</v>
      </c>
      <c r="C50" s="29">
        <v>46087</v>
      </c>
      <c r="D50" s="30">
        <v>96.23</v>
      </c>
      <c r="G50" s="73" t="s">
        <v>110</v>
      </c>
      <c r="H50" s="29">
        <v>46087</v>
      </c>
      <c r="I50" s="61">
        <v>54.295999999999999</v>
      </c>
    </row>
    <row r="51" spans="2:9" x14ac:dyDescent="0.25">
      <c r="B51" s="28" t="s">
        <v>111</v>
      </c>
      <c r="C51" s="29">
        <v>46090</v>
      </c>
      <c r="D51" s="30">
        <v>98.21</v>
      </c>
      <c r="G51" s="73" t="s">
        <v>110</v>
      </c>
      <c r="H51" s="29">
        <v>46090</v>
      </c>
      <c r="I51" s="61">
        <v>57.012999999999998</v>
      </c>
    </row>
    <row r="52" spans="2:9" x14ac:dyDescent="0.25">
      <c r="B52" s="28" t="s">
        <v>111</v>
      </c>
      <c r="C52" s="29">
        <v>46091</v>
      </c>
      <c r="D52" s="30">
        <v>90.56</v>
      </c>
      <c r="G52" s="73" t="s">
        <v>110</v>
      </c>
      <c r="H52" s="29">
        <v>46091</v>
      </c>
      <c r="I52" s="74">
        <v>48.20000000000001</v>
      </c>
    </row>
    <row r="53" spans="2:9" x14ac:dyDescent="0.25">
      <c r="B53" s="28" t="s">
        <v>111</v>
      </c>
      <c r="C53" s="29">
        <v>46092</v>
      </c>
      <c r="D53" s="30">
        <v>92.7</v>
      </c>
      <c r="G53" s="73" t="s">
        <v>110</v>
      </c>
      <c r="H53" s="29">
        <v>46092</v>
      </c>
      <c r="I53" s="61">
        <v>50.933999999999997</v>
      </c>
    </row>
    <row r="54" spans="2:9" x14ac:dyDescent="0.25">
      <c r="B54" s="28" t="s">
        <v>111</v>
      </c>
      <c r="C54" s="29">
        <v>46093</v>
      </c>
      <c r="D54" s="30">
        <v>92.62</v>
      </c>
      <c r="G54" s="73" t="s">
        <v>110</v>
      </c>
      <c r="H54" s="29">
        <v>46093</v>
      </c>
      <c r="I54" s="61">
        <v>51.844999999999999</v>
      </c>
    </row>
    <row r="55" spans="2:9" x14ac:dyDescent="0.25">
      <c r="B55" s="28" t="s">
        <v>111</v>
      </c>
      <c r="C55" s="29">
        <v>46094</v>
      </c>
      <c r="D55" s="30">
        <v>92.59</v>
      </c>
      <c r="G55" s="73" t="s">
        <v>110</v>
      </c>
      <c r="H55" s="29">
        <v>46094</v>
      </c>
      <c r="I55" s="61">
        <v>51.451000000000001</v>
      </c>
    </row>
    <row r="56" spans="2:9" x14ac:dyDescent="0.25">
      <c r="B56" s="28" t="s">
        <v>111</v>
      </c>
      <c r="C56" s="29">
        <v>46097</v>
      </c>
      <c r="D56" s="30">
        <v>96.05</v>
      </c>
      <c r="G56" s="73" t="s">
        <v>110</v>
      </c>
      <c r="H56" s="29">
        <v>46097</v>
      </c>
      <c r="I56" s="61">
        <v>52.076000000000008</v>
      </c>
    </row>
    <row r="57" spans="2:9" x14ac:dyDescent="0.25">
      <c r="B57" s="28" t="s">
        <v>111</v>
      </c>
      <c r="C57" s="29">
        <v>46098</v>
      </c>
      <c r="D57" s="30">
        <v>93.41</v>
      </c>
      <c r="G57" s="73" t="s">
        <v>110</v>
      </c>
      <c r="H57" s="29">
        <v>46098</v>
      </c>
      <c r="I57" s="61">
        <v>53.044000000000004</v>
      </c>
    </row>
    <row r="58" spans="2:9" x14ac:dyDescent="0.25">
      <c r="B58" s="28" t="s">
        <v>111</v>
      </c>
      <c r="C58" s="29">
        <v>46099</v>
      </c>
      <c r="D58" s="30">
        <v>94.17</v>
      </c>
      <c r="G58" s="73" t="s">
        <v>110</v>
      </c>
      <c r="H58" s="29">
        <v>46099</v>
      </c>
      <c r="I58" s="61">
        <v>56.181000000000004</v>
      </c>
    </row>
    <row r="59" spans="2:9" x14ac:dyDescent="0.25">
      <c r="B59" s="28" t="s">
        <v>111</v>
      </c>
      <c r="C59" s="29">
        <v>46100</v>
      </c>
      <c r="D59" s="30">
        <v>101.04</v>
      </c>
      <c r="G59" s="73" t="s">
        <v>110</v>
      </c>
      <c r="H59" s="29">
        <v>46100</v>
      </c>
      <c r="I59" s="61">
        <v>63.283000000000008</v>
      </c>
    </row>
    <row r="60" spans="2:9" x14ac:dyDescent="0.25">
      <c r="B60" s="28" t="s">
        <v>111</v>
      </c>
      <c r="C60" s="29">
        <v>46101</v>
      </c>
      <c r="D60" s="30">
        <v>99.69</v>
      </c>
      <c r="G60" s="73" t="s">
        <v>110</v>
      </c>
      <c r="H60" s="29">
        <v>46101</v>
      </c>
      <c r="I60" s="61">
        <v>61.021999999999998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phoneticPr fontId="19" type="noConversion"/>
  <hyperlinks>
    <hyperlink ref="C28:D28" r:id="rId1" display="EEX" xr:uid="{CFFB97B7-6D78-41A2-BBEE-22C03173624C}"/>
    <hyperlink ref="B21" r:id="rId2" display="Berechnungsdetails im Preisblatt (Seite 3)" xr:uid="{07AAF9FC-E64D-4B6C-9AA7-8551EFA5C741}"/>
    <hyperlink ref="G21" r:id="rId3" display="Berechnungsdetails im Preisblatt (Seite 3)" xr:uid="{B6388932-DE57-40EE-9F38-8CD232668D32}"/>
    <hyperlink ref="H28:I28" r:id="rId4" display="CEGH" xr:uid="{BB0C8194-6452-479B-BFE9-4A54511172E5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6:J61"/>
  <sheetViews>
    <sheetView zoomScale="70" zoomScaleNormal="70" workbookViewId="0">
      <selection activeCell="E16" sqref="E16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Juli 2022</v>
      </c>
      <c r="C8" s="84"/>
      <c r="D8" s="85"/>
      <c r="G8" s="83" t="str">
        <f ca="1">MID(CELL("dateiname",F1),FIND("]",CELL("dateiname",F1))+1,255)</f>
        <v>Juli 2022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24.08</v>
      </c>
      <c r="D10" s="12">
        <f>C10*1.2</f>
        <v>28.895999999999997</v>
      </c>
      <c r="E10" s="13"/>
      <c r="F10" s="13"/>
      <c r="G10" s="15" t="s">
        <v>31</v>
      </c>
      <c r="H10" s="41">
        <f>ROUND((($H$30-$H$31)+4.75)/10,2)</f>
        <v>10.01</v>
      </c>
      <c r="I10" s="12">
        <f>H10*1.2</f>
        <v>12.011999999999999</v>
      </c>
    </row>
    <row r="11" spans="2:9" x14ac:dyDescent="0.25">
      <c r="B11" s="16" t="s">
        <v>24</v>
      </c>
      <c r="C11" s="41">
        <f>ROUND(((($C$30-$C$31)*1.1)+9.75)/10,2)</f>
        <v>24.08</v>
      </c>
      <c r="D11" s="12">
        <f t="shared" ref="D11:D13" si="0">C11*1.2</f>
        <v>28.895999999999997</v>
      </c>
      <c r="E11" s="13"/>
      <c r="F11" s="13"/>
      <c r="G11" s="15" t="s">
        <v>30</v>
      </c>
      <c r="H11" s="41">
        <f>ROUND((($H$30-$H$31)+4.75)/10,2)</f>
        <v>10.01</v>
      </c>
      <c r="I11" s="12">
        <f t="shared" ref="I11:I13" si="1">H11*1.2</f>
        <v>12.011999999999999</v>
      </c>
    </row>
    <row r="12" spans="2:9" x14ac:dyDescent="0.25">
      <c r="B12" s="15" t="s">
        <v>25</v>
      </c>
      <c r="C12" s="41">
        <f>ROUND(((($C$30-$C$31)*1.1)+14.75)/10,2)</f>
        <v>24.58</v>
      </c>
      <c r="D12" s="12">
        <f t="shared" si="0"/>
        <v>29.495999999999995</v>
      </c>
      <c r="E12" s="13"/>
      <c r="F12" s="13"/>
      <c r="G12" s="15" t="s">
        <v>29</v>
      </c>
      <c r="H12" s="41">
        <f>ROUND((($H$30-$H$31)+9.75)/10,2)</f>
        <v>10.51</v>
      </c>
      <c r="I12" s="12">
        <f t="shared" si="1"/>
        <v>12.612</v>
      </c>
    </row>
    <row r="13" spans="2:9" x14ac:dyDescent="0.25">
      <c r="B13" s="15" t="s">
        <v>26</v>
      </c>
      <c r="C13" s="41">
        <f>ROUND(((($C$30-$C$31)*1.1)+14.75)/10,2)</f>
        <v>24.58</v>
      </c>
      <c r="D13" s="12">
        <f t="shared" si="0"/>
        <v>29.495999999999995</v>
      </c>
      <c r="E13" s="13"/>
      <c r="F13" s="13"/>
      <c r="G13" s="15" t="s">
        <v>32</v>
      </c>
      <c r="H13" s="41">
        <f>ROUND((($H$30-$H$31)+9.75)/10,2)</f>
        <v>10.51</v>
      </c>
      <c r="I13" s="12">
        <f t="shared" si="1"/>
        <v>12.612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90" t="s">
        <v>54</v>
      </c>
      <c r="I17" s="90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111" t="s">
        <v>54</v>
      </c>
      <c r="I18" s="111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0" t="s">
        <v>55</v>
      </c>
      <c r="I19" s="90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Juli 2022</v>
      </c>
      <c r="D26" s="102"/>
      <c r="G26" s="18" t="s">
        <v>0</v>
      </c>
      <c r="H26" s="102" t="str">
        <f ca="1">G8</f>
        <v>Juli 2022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AVERAGE(D41:D61)</f>
        <v>210.05142857142857</v>
      </c>
      <c r="D30" s="10" t="s">
        <v>5</v>
      </c>
      <c r="G30" s="9" t="s">
        <v>8</v>
      </c>
      <c r="H30" s="11">
        <f>I34</f>
        <v>95.363619047619039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Juli 2022</v>
      </c>
      <c r="H34" s="105"/>
      <c r="I34" s="37">
        <f>AVERAGE(I41:I61)</f>
        <v>95.363619047619039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Juli 2022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60</v>
      </c>
      <c r="C41" s="26">
        <v>44704</v>
      </c>
      <c r="D41" s="27">
        <v>203.14</v>
      </c>
      <c r="G41" s="25"/>
      <c r="H41" s="26">
        <v>44704</v>
      </c>
      <c r="I41" s="27">
        <v>88.281000000000006</v>
      </c>
    </row>
    <row r="42" spans="2:9" x14ac:dyDescent="0.25">
      <c r="B42" s="28" t="s">
        <v>60</v>
      </c>
      <c r="C42" s="29">
        <v>44705</v>
      </c>
      <c r="D42" s="30">
        <v>201.73</v>
      </c>
      <c r="G42" s="25"/>
      <c r="H42" s="26">
        <v>44705</v>
      </c>
      <c r="I42" s="27">
        <v>90.369</v>
      </c>
    </row>
    <row r="43" spans="2:9" x14ac:dyDescent="0.25">
      <c r="B43" s="28" t="s">
        <v>60</v>
      </c>
      <c r="C43" s="29">
        <v>44706</v>
      </c>
      <c r="D43" s="30">
        <v>203.39</v>
      </c>
      <c r="G43" s="25"/>
      <c r="H43" s="26">
        <v>44706</v>
      </c>
      <c r="I43" s="27">
        <v>94.367999999999995</v>
      </c>
    </row>
    <row r="44" spans="2:9" x14ac:dyDescent="0.25">
      <c r="B44" s="28" t="s">
        <v>60</v>
      </c>
      <c r="C44" s="29">
        <v>44707</v>
      </c>
      <c r="D44" s="30">
        <v>204.41</v>
      </c>
      <c r="G44" s="25"/>
      <c r="H44" s="26">
        <v>44707</v>
      </c>
      <c r="I44" s="27">
        <v>92.281999999999996</v>
      </c>
    </row>
    <row r="45" spans="2:9" x14ac:dyDescent="0.25">
      <c r="B45" s="28" t="s">
        <v>60</v>
      </c>
      <c r="C45" s="29">
        <v>44708</v>
      </c>
      <c r="D45" s="30">
        <v>204.75</v>
      </c>
      <c r="G45" s="25"/>
      <c r="H45" s="26">
        <v>44708</v>
      </c>
      <c r="I45" s="27">
        <v>93.384000000000015</v>
      </c>
    </row>
    <row r="46" spans="2:9" x14ac:dyDescent="0.25">
      <c r="B46" s="28" t="s">
        <v>60</v>
      </c>
      <c r="C46" s="29">
        <v>44711</v>
      </c>
      <c r="D46" s="30">
        <v>201.8</v>
      </c>
      <c r="G46" s="25"/>
      <c r="H46" s="26">
        <v>44711</v>
      </c>
      <c r="I46" s="27">
        <v>93.272000000000006</v>
      </c>
    </row>
    <row r="47" spans="2:9" x14ac:dyDescent="0.25">
      <c r="B47" s="28" t="s">
        <v>60</v>
      </c>
      <c r="C47" s="29">
        <v>44712</v>
      </c>
      <c r="D47" s="30">
        <v>214.48</v>
      </c>
      <c r="G47" s="25"/>
      <c r="H47" s="26">
        <v>44712</v>
      </c>
      <c r="I47" s="27">
        <v>96.457000000000008</v>
      </c>
    </row>
    <row r="48" spans="2:9" x14ac:dyDescent="0.25">
      <c r="B48" s="28" t="s">
        <v>60</v>
      </c>
      <c r="C48" s="29">
        <v>44713</v>
      </c>
      <c r="D48" s="30">
        <v>203.91</v>
      </c>
      <c r="G48" s="25"/>
      <c r="H48" s="26">
        <v>44713</v>
      </c>
      <c r="I48" s="27">
        <v>88.057000000000016</v>
      </c>
    </row>
    <row r="49" spans="2:9" x14ac:dyDescent="0.25">
      <c r="B49" s="28" t="s">
        <v>60</v>
      </c>
      <c r="C49" s="29">
        <v>44714</v>
      </c>
      <c r="D49" s="30">
        <v>196.6</v>
      </c>
      <c r="G49" s="25"/>
      <c r="H49" s="26">
        <v>44714</v>
      </c>
      <c r="I49" s="27">
        <v>85.954999999999998</v>
      </c>
    </row>
    <row r="50" spans="2:9" x14ac:dyDescent="0.25">
      <c r="B50" s="28" t="s">
        <v>60</v>
      </c>
      <c r="C50" s="29">
        <v>44715</v>
      </c>
      <c r="D50" s="30">
        <v>195.31</v>
      </c>
      <c r="G50" s="25"/>
      <c r="H50" s="26">
        <v>44715</v>
      </c>
      <c r="I50" s="27">
        <v>85.054000000000002</v>
      </c>
    </row>
    <row r="51" spans="2:9" x14ac:dyDescent="0.25">
      <c r="B51" s="28" t="s">
        <v>60</v>
      </c>
      <c r="C51" s="29">
        <v>44718</v>
      </c>
      <c r="D51" s="30">
        <v>190.81</v>
      </c>
      <c r="G51" s="25"/>
      <c r="H51" s="26">
        <v>44718</v>
      </c>
      <c r="I51" s="27">
        <v>84.009</v>
      </c>
    </row>
    <row r="52" spans="2:9" x14ac:dyDescent="0.25">
      <c r="B52" s="28" t="s">
        <v>60</v>
      </c>
      <c r="C52" s="29">
        <v>44719</v>
      </c>
      <c r="D52" s="30">
        <v>187.65</v>
      </c>
      <c r="G52" s="25"/>
      <c r="H52" s="26">
        <v>44719</v>
      </c>
      <c r="I52" s="27">
        <v>80.91500000000002</v>
      </c>
    </row>
    <row r="53" spans="2:9" x14ac:dyDescent="0.25">
      <c r="B53" s="28" t="s">
        <v>60</v>
      </c>
      <c r="C53" s="29">
        <v>44720</v>
      </c>
      <c r="D53" s="30">
        <v>182.27</v>
      </c>
      <c r="G53" s="25"/>
      <c r="H53" s="26">
        <v>44720</v>
      </c>
      <c r="I53" s="27">
        <v>80.904000000000011</v>
      </c>
    </row>
    <row r="54" spans="2:9" x14ac:dyDescent="0.25">
      <c r="B54" s="28" t="s">
        <v>60</v>
      </c>
      <c r="C54" s="29">
        <v>44721</v>
      </c>
      <c r="D54" s="30">
        <v>192.05</v>
      </c>
      <c r="G54" s="25"/>
      <c r="H54" s="26">
        <v>44721</v>
      </c>
      <c r="I54" s="27">
        <v>86.356999999999999</v>
      </c>
    </row>
    <row r="55" spans="2:9" x14ac:dyDescent="0.25">
      <c r="B55" s="28" t="s">
        <v>60</v>
      </c>
      <c r="C55" s="29">
        <v>44722</v>
      </c>
      <c r="D55" s="30">
        <v>188.72</v>
      </c>
      <c r="G55" s="25"/>
      <c r="H55" s="26">
        <v>44722</v>
      </c>
      <c r="I55" s="27">
        <v>84.266999999999996</v>
      </c>
    </row>
    <row r="56" spans="2:9" x14ac:dyDescent="0.25">
      <c r="B56" s="28" t="s">
        <v>60</v>
      </c>
      <c r="C56" s="29">
        <v>44725</v>
      </c>
      <c r="D56" s="30">
        <v>188.23</v>
      </c>
      <c r="G56" s="25"/>
      <c r="H56" s="26">
        <v>44725</v>
      </c>
      <c r="I56" s="27">
        <v>84.638999999999996</v>
      </c>
    </row>
    <row r="57" spans="2:9" x14ac:dyDescent="0.25">
      <c r="B57" s="28" t="s">
        <v>60</v>
      </c>
      <c r="C57" s="29">
        <v>44726</v>
      </c>
      <c r="D57" s="30">
        <v>210.63</v>
      </c>
      <c r="G57" s="25"/>
      <c r="H57" s="26">
        <v>44726</v>
      </c>
      <c r="I57" s="27">
        <v>97.924000000000007</v>
      </c>
    </row>
    <row r="58" spans="2:9" x14ac:dyDescent="0.25">
      <c r="B58" s="28" t="s">
        <v>60</v>
      </c>
      <c r="C58" s="29">
        <v>44727</v>
      </c>
      <c r="D58" s="30">
        <v>242.51</v>
      </c>
      <c r="G58" s="25"/>
      <c r="H58" s="26">
        <v>44727</v>
      </c>
      <c r="I58" s="27">
        <v>122.261</v>
      </c>
    </row>
    <row r="59" spans="2:9" x14ac:dyDescent="0.25">
      <c r="B59" s="28" t="s">
        <v>60</v>
      </c>
      <c r="C59" s="29">
        <v>44728</v>
      </c>
      <c r="D59" s="30">
        <v>279.39999999999998</v>
      </c>
      <c r="G59" s="25"/>
      <c r="H59" s="26">
        <v>44728</v>
      </c>
      <c r="I59" s="27">
        <v>128.23699999999999</v>
      </c>
    </row>
    <row r="60" spans="2:9" x14ac:dyDescent="0.25">
      <c r="B60" s="28" t="s">
        <v>60</v>
      </c>
      <c r="C60" s="29">
        <v>44729</v>
      </c>
      <c r="D60" s="30">
        <v>254.67</v>
      </c>
      <c r="G60" s="25"/>
      <c r="H60" s="26">
        <v>44729</v>
      </c>
      <c r="I60" s="27">
        <v>120.876</v>
      </c>
    </row>
    <row r="61" spans="2:9" x14ac:dyDescent="0.25">
      <c r="B61" s="28" t="s">
        <v>60</v>
      </c>
      <c r="C61" s="29">
        <v>44732</v>
      </c>
      <c r="D61" s="30">
        <v>264.62</v>
      </c>
      <c r="G61" s="25"/>
      <c r="H61" s="26">
        <v>44732</v>
      </c>
      <c r="I61" s="27">
        <v>124.768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1E00-000000000000}"/>
    <hyperlink ref="H28:I28" r:id="rId2" display="CEGH" xr:uid="{00000000-0004-0000-1E00-000001000000}"/>
    <hyperlink ref="B21" r:id="rId3" xr:uid="{00000000-0004-0000-1E00-000002000000}"/>
    <hyperlink ref="G21" r:id="rId4" xr:uid="{00000000-0004-0000-1E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6:J62"/>
  <sheetViews>
    <sheetView zoomScale="70" zoomScaleNormal="70" workbookViewId="0">
      <selection activeCell="B41" sqref="B41:B62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Juni 2022</v>
      </c>
      <c r="C8" s="84"/>
      <c r="D8" s="85"/>
      <c r="G8" s="83" t="str">
        <f ca="1">MID(CELL("dateiname",F1),FIND("]",CELL("dateiname",F1))+1,255)</f>
        <v>Juni 2022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24.25</v>
      </c>
      <c r="D10" s="12">
        <f>C10*1.2</f>
        <v>29.099999999999998</v>
      </c>
      <c r="E10" s="13"/>
      <c r="F10" s="13"/>
      <c r="G10" s="15" t="s">
        <v>31</v>
      </c>
      <c r="H10" s="41">
        <f>ROUND((($H$30-$H$31)+4.75)/10,2)</f>
        <v>10.54</v>
      </c>
      <c r="I10" s="12">
        <f>H10*1.2</f>
        <v>12.647999999999998</v>
      </c>
    </row>
    <row r="11" spans="2:9" x14ac:dyDescent="0.25">
      <c r="B11" s="16" t="s">
        <v>24</v>
      </c>
      <c r="C11" s="41">
        <f>ROUND(((($C$30-$C$31)*1.1)+9.75)/10,2)</f>
        <v>24.25</v>
      </c>
      <c r="D11" s="12">
        <f t="shared" ref="D11:D13" si="0">C11*1.2</f>
        <v>29.099999999999998</v>
      </c>
      <c r="E11" s="13"/>
      <c r="F11" s="13"/>
      <c r="G11" s="15" t="s">
        <v>30</v>
      </c>
      <c r="H11" s="41">
        <f>ROUND((($H$30-$H$31)+4.75)/10,2)</f>
        <v>10.54</v>
      </c>
      <c r="I11" s="12">
        <f t="shared" ref="I11:I13" si="1">H11*1.2</f>
        <v>12.647999999999998</v>
      </c>
    </row>
    <row r="12" spans="2:9" x14ac:dyDescent="0.25">
      <c r="B12" s="15" t="s">
        <v>25</v>
      </c>
      <c r="C12" s="41">
        <f>ROUND(((($C$30-$C$31)*1.1)+14.75)/10,2)</f>
        <v>24.75</v>
      </c>
      <c r="D12" s="12">
        <f t="shared" si="0"/>
        <v>29.7</v>
      </c>
      <c r="E12" s="13"/>
      <c r="F12" s="13"/>
      <c r="G12" s="15" t="s">
        <v>29</v>
      </c>
      <c r="H12" s="41">
        <f>ROUND((($H$30-$H$31)+9.75)/10,2)</f>
        <v>11.04</v>
      </c>
      <c r="I12" s="12">
        <f t="shared" si="1"/>
        <v>13.247999999999999</v>
      </c>
    </row>
    <row r="13" spans="2:9" x14ac:dyDescent="0.25">
      <c r="B13" s="15" t="s">
        <v>26</v>
      </c>
      <c r="C13" s="41">
        <f>ROUND(((($C$30-$C$31)*1.1)+14.75)/10,2)</f>
        <v>24.75</v>
      </c>
      <c r="D13" s="12">
        <f t="shared" si="0"/>
        <v>29.7</v>
      </c>
      <c r="E13" s="13"/>
      <c r="F13" s="13"/>
      <c r="G13" s="15" t="s">
        <v>32</v>
      </c>
      <c r="H13" s="41">
        <f>ROUND((($H$30-$H$31)+9.75)/10,2)</f>
        <v>11.04</v>
      </c>
      <c r="I13" s="12">
        <f t="shared" si="1"/>
        <v>13.247999999999999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90" t="s">
        <v>54</v>
      </c>
      <c r="I17" s="90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111" t="s">
        <v>54</v>
      </c>
      <c r="I18" s="111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0" t="s">
        <v>55</v>
      </c>
      <c r="I19" s="90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Juni 2022</v>
      </c>
      <c r="D26" s="102"/>
      <c r="G26" s="18" t="s">
        <v>0</v>
      </c>
      <c r="H26" s="102" t="str">
        <f ca="1">G8</f>
        <v>Juni 2022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AVERAGE(D41:D62)</f>
        <v>211.57545454545453</v>
      </c>
      <c r="D30" s="10" t="s">
        <v>5</v>
      </c>
      <c r="G30" s="9" t="s">
        <v>8</v>
      </c>
      <c r="H30" s="11">
        <f>I34</f>
        <v>100.67636363636365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Juni 2022</v>
      </c>
      <c r="H34" s="105"/>
      <c r="I34" s="37">
        <f>AVERAGE(I41:I62)</f>
        <v>100.67636363636365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Juni 2022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59</v>
      </c>
      <c r="C41" s="26">
        <v>44672</v>
      </c>
      <c r="D41" s="27">
        <v>222.2</v>
      </c>
      <c r="G41" s="25"/>
      <c r="H41" s="26">
        <v>44672</v>
      </c>
      <c r="I41" s="27">
        <v>103.45</v>
      </c>
    </row>
    <row r="42" spans="2:9" x14ac:dyDescent="0.25">
      <c r="B42" s="25" t="s">
        <v>59</v>
      </c>
      <c r="C42" s="26">
        <v>44673</v>
      </c>
      <c r="D42" s="27">
        <v>219.66</v>
      </c>
      <c r="G42" s="25"/>
      <c r="H42" s="26">
        <v>44673</v>
      </c>
      <c r="I42" s="27">
        <v>98.96</v>
      </c>
    </row>
    <row r="43" spans="2:9" x14ac:dyDescent="0.25">
      <c r="B43" s="25" t="s">
        <v>59</v>
      </c>
      <c r="C43" s="26">
        <v>44676</v>
      </c>
      <c r="D43" s="27">
        <v>216.39</v>
      </c>
      <c r="G43" s="25"/>
      <c r="H43" s="26">
        <v>44676</v>
      </c>
      <c r="I43" s="27">
        <v>95.825000000000003</v>
      </c>
    </row>
    <row r="44" spans="2:9" x14ac:dyDescent="0.25">
      <c r="B44" s="25" t="s">
        <v>59</v>
      </c>
      <c r="C44" s="26">
        <v>44677</v>
      </c>
      <c r="D44" s="27">
        <v>206.51</v>
      </c>
      <c r="G44" s="25"/>
      <c r="H44" s="26">
        <v>44677</v>
      </c>
      <c r="I44" s="27">
        <v>105.48</v>
      </c>
    </row>
    <row r="45" spans="2:9" x14ac:dyDescent="0.25">
      <c r="B45" s="25" t="s">
        <v>59</v>
      </c>
      <c r="C45" s="26">
        <v>44678</v>
      </c>
      <c r="D45" s="27">
        <v>228.33</v>
      </c>
      <c r="G45" s="25"/>
      <c r="H45" s="26">
        <v>44678</v>
      </c>
      <c r="I45" s="27">
        <v>111.55</v>
      </c>
    </row>
    <row r="46" spans="2:9" x14ac:dyDescent="0.25">
      <c r="B46" s="25" t="s">
        <v>59</v>
      </c>
      <c r="C46" s="26">
        <v>44679</v>
      </c>
      <c r="D46" s="27">
        <v>216.33</v>
      </c>
      <c r="G46" s="25"/>
      <c r="H46" s="26">
        <v>44679</v>
      </c>
      <c r="I46" s="27">
        <v>102.17</v>
      </c>
    </row>
    <row r="47" spans="2:9" x14ac:dyDescent="0.25">
      <c r="B47" s="25" t="s">
        <v>59</v>
      </c>
      <c r="C47" s="26">
        <v>44680</v>
      </c>
      <c r="D47" s="27">
        <v>218.79</v>
      </c>
      <c r="G47" s="25"/>
      <c r="H47" s="26">
        <v>44680</v>
      </c>
      <c r="I47" s="27">
        <v>102.41</v>
      </c>
    </row>
    <row r="48" spans="2:9" x14ac:dyDescent="0.25">
      <c r="B48" s="25" t="s">
        <v>59</v>
      </c>
      <c r="C48" s="26">
        <v>44683</v>
      </c>
      <c r="D48" s="27">
        <v>205.82</v>
      </c>
      <c r="G48" s="25"/>
      <c r="H48" s="26">
        <v>44683</v>
      </c>
      <c r="I48" s="27">
        <v>99.311999999999998</v>
      </c>
    </row>
    <row r="49" spans="2:9" x14ac:dyDescent="0.25">
      <c r="B49" s="25" t="s">
        <v>59</v>
      </c>
      <c r="C49" s="26">
        <v>44684</v>
      </c>
      <c r="D49" s="27">
        <v>209.19</v>
      </c>
      <c r="G49" s="25"/>
      <c r="H49" s="26">
        <v>44684</v>
      </c>
      <c r="I49" s="27">
        <v>102.00000000000001</v>
      </c>
    </row>
    <row r="50" spans="2:9" x14ac:dyDescent="0.25">
      <c r="B50" s="25" t="s">
        <v>59</v>
      </c>
      <c r="C50" s="26">
        <v>44685</v>
      </c>
      <c r="D50" s="27">
        <v>218.64</v>
      </c>
      <c r="G50" s="25"/>
      <c r="H50" s="26">
        <v>44685</v>
      </c>
      <c r="I50" s="27">
        <v>105.68</v>
      </c>
    </row>
    <row r="51" spans="2:9" x14ac:dyDescent="0.25">
      <c r="B51" s="25" t="s">
        <v>59</v>
      </c>
      <c r="C51" s="26">
        <v>44686</v>
      </c>
      <c r="D51" s="27">
        <v>222.84</v>
      </c>
      <c r="G51" s="25"/>
      <c r="H51" s="26">
        <v>44686</v>
      </c>
      <c r="I51" s="27">
        <v>108.2</v>
      </c>
    </row>
    <row r="52" spans="2:9" x14ac:dyDescent="0.25">
      <c r="B52" s="25" t="s">
        <v>59</v>
      </c>
      <c r="C52" s="26">
        <v>44687</v>
      </c>
      <c r="D52" s="27">
        <v>213.32</v>
      </c>
      <c r="G52" s="25"/>
      <c r="H52" s="26">
        <v>44687</v>
      </c>
      <c r="I52" s="27">
        <v>102.91800000000001</v>
      </c>
    </row>
    <row r="53" spans="2:9" x14ac:dyDescent="0.25">
      <c r="B53" s="25" t="s">
        <v>59</v>
      </c>
      <c r="C53" s="26">
        <v>44690</v>
      </c>
      <c r="D53" s="27">
        <v>202.12</v>
      </c>
      <c r="G53" s="25"/>
      <c r="H53" s="26">
        <v>44690</v>
      </c>
      <c r="I53" s="27">
        <v>95.551000000000002</v>
      </c>
    </row>
    <row r="54" spans="2:9" x14ac:dyDescent="0.25">
      <c r="B54" s="25" t="s">
        <v>59</v>
      </c>
      <c r="C54" s="26">
        <v>44691</v>
      </c>
      <c r="D54" s="27">
        <v>196.94</v>
      </c>
      <c r="G54" s="25"/>
      <c r="H54" s="26">
        <v>44691</v>
      </c>
      <c r="I54" s="27">
        <v>100.92000000000002</v>
      </c>
    </row>
    <row r="55" spans="2:9" x14ac:dyDescent="0.25">
      <c r="B55" s="25" t="s">
        <v>59</v>
      </c>
      <c r="C55" s="26">
        <v>44692</v>
      </c>
      <c r="D55" s="27">
        <v>203.34</v>
      </c>
      <c r="G55" s="25"/>
      <c r="H55" s="26">
        <v>44692</v>
      </c>
      <c r="I55" s="27">
        <v>97.06</v>
      </c>
    </row>
    <row r="56" spans="2:9" x14ac:dyDescent="0.25">
      <c r="B56" s="25" t="s">
        <v>59</v>
      </c>
      <c r="C56" s="26">
        <v>44693</v>
      </c>
      <c r="D56" s="27">
        <v>224.56</v>
      </c>
      <c r="G56" s="25"/>
      <c r="H56" s="26">
        <v>44693</v>
      </c>
      <c r="I56" s="27">
        <v>109.95</v>
      </c>
    </row>
    <row r="57" spans="2:9" x14ac:dyDescent="0.25">
      <c r="B57" s="25" t="s">
        <v>59</v>
      </c>
      <c r="C57" s="26">
        <v>44694</v>
      </c>
      <c r="D57" s="27">
        <v>212.64</v>
      </c>
      <c r="G57" s="25"/>
      <c r="H57" s="26">
        <v>44694</v>
      </c>
      <c r="I57" s="27">
        <v>100.334</v>
      </c>
    </row>
    <row r="58" spans="2:9" x14ac:dyDescent="0.25">
      <c r="B58" s="25" t="s">
        <v>59</v>
      </c>
      <c r="C58" s="26">
        <v>44697</v>
      </c>
      <c r="D58" s="27">
        <v>205.33</v>
      </c>
      <c r="G58" s="25"/>
      <c r="H58" s="26">
        <v>44697</v>
      </c>
      <c r="I58" s="27">
        <v>95.29000000000002</v>
      </c>
    </row>
    <row r="59" spans="2:9" x14ac:dyDescent="0.25">
      <c r="B59" s="25" t="s">
        <v>59</v>
      </c>
      <c r="C59" s="26">
        <v>44698</v>
      </c>
      <c r="D59" s="27">
        <v>208.92</v>
      </c>
      <c r="G59" s="25"/>
      <c r="H59" s="26">
        <v>44698</v>
      </c>
      <c r="I59" s="27">
        <v>96.46</v>
      </c>
    </row>
    <row r="60" spans="2:9" x14ac:dyDescent="0.25">
      <c r="B60" s="25" t="s">
        <v>59</v>
      </c>
      <c r="C60" s="26">
        <v>44699</v>
      </c>
      <c r="D60" s="27">
        <v>205.42</v>
      </c>
      <c r="G60" s="25"/>
      <c r="H60" s="26">
        <v>44699</v>
      </c>
      <c r="I60" s="27">
        <v>97.343000000000004</v>
      </c>
    </row>
    <row r="61" spans="2:9" x14ac:dyDescent="0.25">
      <c r="B61" s="25" t="s">
        <v>59</v>
      </c>
      <c r="C61" s="26">
        <v>44700</v>
      </c>
      <c r="D61" s="27">
        <v>199.45</v>
      </c>
      <c r="G61" s="25"/>
      <c r="H61" s="26">
        <v>44700</v>
      </c>
      <c r="I61" s="27">
        <v>93.435000000000002</v>
      </c>
    </row>
    <row r="62" spans="2:9" x14ac:dyDescent="0.25">
      <c r="B62" s="25" t="s">
        <v>59</v>
      </c>
      <c r="C62" s="26">
        <v>44701</v>
      </c>
      <c r="D62" s="27">
        <v>197.92</v>
      </c>
      <c r="G62" s="25"/>
      <c r="H62" s="26">
        <v>44701</v>
      </c>
      <c r="I62" s="27">
        <v>90.581999999999994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1F00-000000000000}"/>
    <hyperlink ref="H28:I28" r:id="rId2" display="CEGH" xr:uid="{00000000-0004-0000-1F00-000001000000}"/>
    <hyperlink ref="B21" r:id="rId3" xr:uid="{00000000-0004-0000-1F00-000002000000}"/>
    <hyperlink ref="G21" r:id="rId4" xr:uid="{00000000-0004-0000-1F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6:J61"/>
  <sheetViews>
    <sheetView zoomScale="70" zoomScaleNormal="70" workbookViewId="0">
      <selection activeCell="E19" sqref="E19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Mai 2022</v>
      </c>
      <c r="C8" s="84"/>
      <c r="D8" s="85"/>
      <c r="G8" s="83" t="str">
        <f ca="1">MID(CELL("dateiname",F1),FIND("]",CELL("dateiname",F1))+1,255)</f>
        <v>Mai 2022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27.1</v>
      </c>
      <c r="D10" s="12">
        <f>C10*1.2</f>
        <v>32.520000000000003</v>
      </c>
      <c r="E10" s="13"/>
      <c r="F10" s="13"/>
      <c r="G10" s="15" t="s">
        <v>31</v>
      </c>
      <c r="H10" s="41">
        <f>ROUND((($H$30-$H$31)+4.75)/10,2)</f>
        <v>11.24</v>
      </c>
      <c r="I10" s="12">
        <f>H10*1.2</f>
        <v>13.488</v>
      </c>
    </row>
    <row r="11" spans="2:9" x14ac:dyDescent="0.25">
      <c r="B11" s="16" t="s">
        <v>24</v>
      </c>
      <c r="C11" s="41">
        <f>ROUND(((($C$30-$C$31)*1.1)+9.75)/10,2)</f>
        <v>27.1</v>
      </c>
      <c r="D11" s="12">
        <f t="shared" ref="D11:D13" si="0">C11*1.2</f>
        <v>32.520000000000003</v>
      </c>
      <c r="E11" s="13"/>
      <c r="F11" s="13"/>
      <c r="G11" s="15" t="s">
        <v>30</v>
      </c>
      <c r="H11" s="41">
        <f>ROUND((($H$30-$H$31)+4.75)/10,2)</f>
        <v>11.24</v>
      </c>
      <c r="I11" s="12">
        <f t="shared" ref="I11:I13" si="1">H11*1.2</f>
        <v>13.488</v>
      </c>
    </row>
    <row r="12" spans="2:9" x14ac:dyDescent="0.25">
      <c r="B12" s="15" t="s">
        <v>25</v>
      </c>
      <c r="C12" s="41">
        <f>ROUND(((($C$30-$C$31)*1.1)+14.75)/10,2)</f>
        <v>27.6</v>
      </c>
      <c r="D12" s="12">
        <f t="shared" si="0"/>
        <v>33.119999999999997</v>
      </c>
      <c r="E12" s="13"/>
      <c r="F12" s="13"/>
      <c r="G12" s="15" t="s">
        <v>29</v>
      </c>
      <c r="H12" s="41">
        <f>ROUND((($H$30-$H$31)+9.75)/10,2)</f>
        <v>11.74</v>
      </c>
      <c r="I12" s="12">
        <f t="shared" si="1"/>
        <v>14.087999999999999</v>
      </c>
    </row>
    <row r="13" spans="2:9" x14ac:dyDescent="0.25">
      <c r="B13" s="15" t="s">
        <v>26</v>
      </c>
      <c r="C13" s="41">
        <f>ROUND(((($C$30-$C$31)*1.1)+14.75)/10,2)</f>
        <v>27.6</v>
      </c>
      <c r="D13" s="12">
        <f t="shared" si="0"/>
        <v>33.119999999999997</v>
      </c>
      <c r="E13" s="13"/>
      <c r="F13" s="13"/>
      <c r="G13" s="15" t="s">
        <v>32</v>
      </c>
      <c r="H13" s="41">
        <f>ROUND((($H$30-$H$31)+9.75)/10,2)</f>
        <v>11.74</v>
      </c>
      <c r="I13" s="12">
        <f t="shared" si="1"/>
        <v>14.087999999999999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90" t="s">
        <v>54</v>
      </c>
      <c r="I17" s="90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111" t="s">
        <v>54</v>
      </c>
      <c r="I18" s="111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0" t="s">
        <v>55</v>
      </c>
      <c r="I19" s="90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Mai 2022</v>
      </c>
      <c r="D26" s="102"/>
      <c r="G26" s="18" t="s">
        <v>0</v>
      </c>
      <c r="H26" s="102" t="str">
        <f ca="1">G8</f>
        <v>Mai 2022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AVERAGE(D41:D61)</f>
        <v>237.46523809523808</v>
      </c>
      <c r="D30" s="10" t="s">
        <v>5</v>
      </c>
      <c r="G30" s="9" t="s">
        <v>8</v>
      </c>
      <c r="H30" s="11">
        <f>I34</f>
        <v>107.69242857142861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Mai 2022</v>
      </c>
      <c r="H34" s="105"/>
      <c r="I34" s="37">
        <f>AVERAGE(I41:I61)</f>
        <v>107.69242857142861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Mai 2022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58</v>
      </c>
      <c r="C41" s="26">
        <v>44641</v>
      </c>
      <c r="D41" s="27">
        <v>225.2</v>
      </c>
      <c r="G41" s="25"/>
      <c r="H41" s="26">
        <v>44641</v>
      </c>
      <c r="I41" s="27">
        <v>98.132000000000005</v>
      </c>
    </row>
    <row r="42" spans="2:9" x14ac:dyDescent="0.25">
      <c r="B42" s="28" t="s">
        <v>58</v>
      </c>
      <c r="C42" s="29">
        <v>44642</v>
      </c>
      <c r="D42" s="30">
        <v>226.84</v>
      </c>
      <c r="G42" s="28"/>
      <c r="H42" s="29">
        <v>44642</v>
      </c>
      <c r="I42" s="30">
        <v>98.665000000000006</v>
      </c>
    </row>
    <row r="43" spans="2:9" x14ac:dyDescent="0.25">
      <c r="B43" s="28" t="s">
        <v>58</v>
      </c>
      <c r="C43" s="29">
        <v>44643</v>
      </c>
      <c r="D43" s="30">
        <v>265.77</v>
      </c>
      <c r="G43" s="28"/>
      <c r="H43" s="29">
        <v>44643</v>
      </c>
      <c r="I43" s="30">
        <v>117.72499999999999</v>
      </c>
    </row>
    <row r="44" spans="2:9" x14ac:dyDescent="0.25">
      <c r="B44" s="25" t="s">
        <v>58</v>
      </c>
      <c r="C44" s="26">
        <v>44644</v>
      </c>
      <c r="D44" s="27">
        <v>256.45999999999998</v>
      </c>
      <c r="G44" s="28"/>
      <c r="H44" s="29">
        <v>44644</v>
      </c>
      <c r="I44" s="30">
        <v>114.166</v>
      </c>
    </row>
    <row r="45" spans="2:9" x14ac:dyDescent="0.25">
      <c r="B45" s="28" t="s">
        <v>58</v>
      </c>
      <c r="C45" s="29">
        <v>44645</v>
      </c>
      <c r="D45" s="30">
        <v>239.09</v>
      </c>
      <c r="G45" s="28"/>
      <c r="H45" s="29">
        <v>44645</v>
      </c>
      <c r="I45" s="30">
        <v>103.184</v>
      </c>
    </row>
    <row r="46" spans="2:9" x14ac:dyDescent="0.25">
      <c r="B46" s="28" t="s">
        <v>58</v>
      </c>
      <c r="C46" s="29">
        <v>44648</v>
      </c>
      <c r="D46" s="30">
        <v>243.17</v>
      </c>
      <c r="G46" s="28"/>
      <c r="H46" s="29">
        <v>44648</v>
      </c>
      <c r="I46" s="30">
        <v>105.15</v>
      </c>
    </row>
    <row r="47" spans="2:9" x14ac:dyDescent="0.25">
      <c r="B47" s="25" t="s">
        <v>58</v>
      </c>
      <c r="C47" s="26">
        <v>44649</v>
      </c>
      <c r="D47" s="27">
        <v>253.13</v>
      </c>
      <c r="G47" s="25"/>
      <c r="H47" s="26">
        <v>44649</v>
      </c>
      <c r="I47" s="27">
        <v>112.039</v>
      </c>
    </row>
    <row r="48" spans="2:9" x14ac:dyDescent="0.25">
      <c r="B48" s="28" t="s">
        <v>58</v>
      </c>
      <c r="C48" s="29">
        <v>44650</v>
      </c>
      <c r="D48" s="30">
        <v>267.13</v>
      </c>
      <c r="G48" s="28"/>
      <c r="H48" s="29">
        <v>44650</v>
      </c>
      <c r="I48" s="30">
        <v>120.15</v>
      </c>
    </row>
    <row r="49" spans="2:9" x14ac:dyDescent="0.25">
      <c r="B49" s="28" t="s">
        <v>58</v>
      </c>
      <c r="C49" s="29">
        <v>44651</v>
      </c>
      <c r="D49" s="30">
        <v>266.98</v>
      </c>
      <c r="G49" s="28"/>
      <c r="H49" s="29">
        <v>44651</v>
      </c>
      <c r="I49" s="30">
        <v>126.85</v>
      </c>
    </row>
    <row r="50" spans="2:9" x14ac:dyDescent="0.25">
      <c r="B50" s="25" t="s">
        <v>58</v>
      </c>
      <c r="C50" s="26">
        <v>44652</v>
      </c>
      <c r="D50" s="27">
        <v>259.45</v>
      </c>
      <c r="G50" s="28"/>
      <c r="H50" s="29">
        <v>44652</v>
      </c>
      <c r="I50" s="30">
        <v>114.61</v>
      </c>
    </row>
    <row r="51" spans="2:9" x14ac:dyDescent="0.25">
      <c r="B51" s="28" t="s">
        <v>58</v>
      </c>
      <c r="C51" s="29">
        <v>44655</v>
      </c>
      <c r="D51" s="30">
        <v>234.71</v>
      </c>
      <c r="G51" s="28"/>
      <c r="H51" s="29">
        <v>44655</v>
      </c>
      <c r="I51" s="30">
        <v>111.25</v>
      </c>
    </row>
    <row r="52" spans="2:9" x14ac:dyDescent="0.25">
      <c r="B52" s="28" t="s">
        <v>58</v>
      </c>
      <c r="C52" s="29">
        <v>44656</v>
      </c>
      <c r="D52" s="30">
        <v>234.1</v>
      </c>
      <c r="G52" s="28"/>
      <c r="H52" s="29">
        <v>44656</v>
      </c>
      <c r="I52" s="30">
        <v>110.283</v>
      </c>
    </row>
    <row r="53" spans="2:9" x14ac:dyDescent="0.25">
      <c r="B53" s="25" t="s">
        <v>58</v>
      </c>
      <c r="C53" s="26">
        <v>44657</v>
      </c>
      <c r="D53" s="27">
        <v>236.42</v>
      </c>
      <c r="G53" s="25"/>
      <c r="H53" s="26">
        <v>44657</v>
      </c>
      <c r="I53" s="27">
        <v>108.42</v>
      </c>
    </row>
    <row r="54" spans="2:9" x14ac:dyDescent="0.25">
      <c r="B54" s="28" t="s">
        <v>58</v>
      </c>
      <c r="C54" s="29">
        <v>44658</v>
      </c>
      <c r="D54" s="30">
        <v>230.4</v>
      </c>
      <c r="G54" s="28"/>
      <c r="H54" s="29">
        <v>44658</v>
      </c>
      <c r="I54" s="30">
        <v>106.745</v>
      </c>
    </row>
    <row r="55" spans="2:9" x14ac:dyDescent="0.25">
      <c r="B55" s="28" t="s">
        <v>58</v>
      </c>
      <c r="C55" s="29">
        <v>44659</v>
      </c>
      <c r="D55" s="30">
        <v>234.8</v>
      </c>
      <c r="G55" s="28"/>
      <c r="H55" s="29">
        <v>44659</v>
      </c>
      <c r="I55" s="30">
        <v>105.21</v>
      </c>
    </row>
    <row r="56" spans="2:9" x14ac:dyDescent="0.25">
      <c r="B56" s="25" t="s">
        <v>58</v>
      </c>
      <c r="C56" s="26">
        <v>44662</v>
      </c>
      <c r="D56" s="27">
        <v>222.4</v>
      </c>
      <c r="G56" s="28"/>
      <c r="H56" s="29">
        <v>44662</v>
      </c>
      <c r="I56" s="30">
        <v>102.33</v>
      </c>
    </row>
    <row r="57" spans="2:9" x14ac:dyDescent="0.25">
      <c r="B57" s="28" t="s">
        <v>58</v>
      </c>
      <c r="C57" s="29">
        <v>44663</v>
      </c>
      <c r="D57" s="30">
        <v>223.08</v>
      </c>
      <c r="G57" s="28"/>
      <c r="H57" s="29">
        <v>44663</v>
      </c>
      <c r="I57" s="30">
        <v>105.01</v>
      </c>
    </row>
    <row r="58" spans="2:9" x14ac:dyDescent="0.25">
      <c r="B58" s="28" t="s">
        <v>58</v>
      </c>
      <c r="C58" s="29">
        <v>44664</v>
      </c>
      <c r="D58" s="30">
        <v>225.57</v>
      </c>
      <c r="G58" s="28"/>
      <c r="H58" s="29">
        <v>44664</v>
      </c>
      <c r="I58" s="30">
        <v>108.33499999999999</v>
      </c>
    </row>
    <row r="59" spans="2:9" x14ac:dyDescent="0.25">
      <c r="B59" s="25" t="s">
        <v>58</v>
      </c>
      <c r="C59" s="26">
        <v>44665</v>
      </c>
      <c r="D59" s="27">
        <v>217</v>
      </c>
      <c r="G59" s="25"/>
      <c r="H59" s="26">
        <v>44665</v>
      </c>
      <c r="I59" s="27">
        <v>98.626999999999995</v>
      </c>
    </row>
    <row r="60" spans="2:9" x14ac:dyDescent="0.25">
      <c r="B60" s="28" t="s">
        <v>58</v>
      </c>
      <c r="C60" s="29">
        <v>44670</v>
      </c>
      <c r="D60" s="30">
        <v>211.32</v>
      </c>
      <c r="G60" s="28"/>
      <c r="H60" s="29">
        <v>44670</v>
      </c>
      <c r="I60" s="30">
        <v>96.65000000000002</v>
      </c>
    </row>
    <row r="61" spans="2:9" x14ac:dyDescent="0.25">
      <c r="B61" s="28" t="s">
        <v>58</v>
      </c>
      <c r="C61" s="29">
        <v>44671</v>
      </c>
      <c r="D61" s="30">
        <v>213.75</v>
      </c>
      <c r="G61" s="28"/>
      <c r="H61" s="29">
        <v>44671</v>
      </c>
      <c r="I61" s="30">
        <v>98.010000000000019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2000-000000000000}"/>
    <hyperlink ref="H28:I28" r:id="rId2" display="CEGH" xr:uid="{00000000-0004-0000-2000-000001000000}"/>
    <hyperlink ref="B21" r:id="rId3" xr:uid="{00000000-0004-0000-2000-000002000000}"/>
    <hyperlink ref="G21" r:id="rId4" xr:uid="{00000000-0004-0000-20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6:J60"/>
  <sheetViews>
    <sheetView zoomScale="70" zoomScaleNormal="70" workbookViewId="0">
      <selection activeCell="I34" sqref="I34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April 2022</v>
      </c>
      <c r="C8" s="84"/>
      <c r="D8" s="85"/>
      <c r="G8" s="83" t="str">
        <f ca="1">MID(CELL("dateiname",F1),FIND("]",CELL("dateiname",F1))+1,255)</f>
        <v>April 2022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33.090000000000003</v>
      </c>
      <c r="D10" s="12">
        <f>C10*1.2</f>
        <v>39.708000000000006</v>
      </c>
      <c r="E10" s="13"/>
      <c r="F10" s="13"/>
      <c r="G10" s="15" t="s">
        <v>31</v>
      </c>
      <c r="H10" s="41">
        <f>ROUND((($H$30-$H$31)+4.75)/10,2)</f>
        <v>13.61</v>
      </c>
      <c r="I10" s="12">
        <f>H10*1.2</f>
        <v>16.331999999999997</v>
      </c>
    </row>
    <row r="11" spans="2:9" x14ac:dyDescent="0.25">
      <c r="B11" s="16" t="s">
        <v>24</v>
      </c>
      <c r="C11" s="41">
        <f>ROUND(((($C$30-$C$31)*1.1)+9.75)/10,2)</f>
        <v>33.090000000000003</v>
      </c>
      <c r="D11" s="12">
        <f t="shared" ref="D11:D13" si="0">C11*1.2</f>
        <v>39.708000000000006</v>
      </c>
      <c r="E11" s="13"/>
      <c r="F11" s="13"/>
      <c r="G11" s="15" t="s">
        <v>30</v>
      </c>
      <c r="H11" s="41">
        <f>ROUND((($H$30-$H$31)+4.75)/10,2)</f>
        <v>13.61</v>
      </c>
      <c r="I11" s="12">
        <f t="shared" ref="I11:I13" si="1">H11*1.2</f>
        <v>16.331999999999997</v>
      </c>
    </row>
    <row r="12" spans="2:9" x14ac:dyDescent="0.25">
      <c r="B12" s="15" t="s">
        <v>25</v>
      </c>
      <c r="C12" s="41">
        <f>ROUND(((($C$30-$C$31)*1.1)+14.75)/10,2)</f>
        <v>33.590000000000003</v>
      </c>
      <c r="D12" s="12">
        <f t="shared" si="0"/>
        <v>40.308</v>
      </c>
      <c r="E12" s="13"/>
      <c r="F12" s="13"/>
      <c r="G12" s="15" t="s">
        <v>29</v>
      </c>
      <c r="H12" s="41">
        <f>ROUND((($H$30-$H$31)+9.75)/10,2)</f>
        <v>14.11</v>
      </c>
      <c r="I12" s="12">
        <f t="shared" si="1"/>
        <v>16.931999999999999</v>
      </c>
    </row>
    <row r="13" spans="2:9" x14ac:dyDescent="0.25">
      <c r="B13" s="15" t="s">
        <v>26</v>
      </c>
      <c r="C13" s="41">
        <f>ROUND(((($C$30-$C$31)*1.1)+14.75)/10,2)</f>
        <v>33.590000000000003</v>
      </c>
      <c r="D13" s="12">
        <f t="shared" si="0"/>
        <v>40.308</v>
      </c>
      <c r="E13" s="13"/>
      <c r="F13" s="13"/>
      <c r="G13" s="15" t="s">
        <v>32</v>
      </c>
      <c r="H13" s="41">
        <f>ROUND((($H$30-$H$31)+9.75)/10,2)</f>
        <v>14.11</v>
      </c>
      <c r="I13" s="12">
        <f t="shared" si="1"/>
        <v>16.931999999999999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90" t="s">
        <v>54</v>
      </c>
      <c r="I17" s="90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111" t="s">
        <v>54</v>
      </c>
      <c r="I18" s="111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0" t="s">
        <v>55</v>
      </c>
      <c r="I19" s="90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April 2022</v>
      </c>
      <c r="D26" s="102"/>
      <c r="G26" s="18" t="s">
        <v>0</v>
      </c>
      <c r="H26" s="102" t="str">
        <f ca="1">G8</f>
        <v>April 2022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AVERAGE(D41:D60)</f>
        <v>291.94849999999997</v>
      </c>
      <c r="D30" s="10" t="s">
        <v>5</v>
      </c>
      <c r="G30" s="9" t="s">
        <v>8</v>
      </c>
      <c r="H30" s="11">
        <f>I34</f>
        <v>131.32814999999999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April 2022</v>
      </c>
      <c r="H34" s="105"/>
      <c r="I34" s="37">
        <f>AVERAGE(I41:I60)</f>
        <v>131.32814999999999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April 2022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57</v>
      </c>
      <c r="C41" s="26">
        <v>44613</v>
      </c>
      <c r="D41" s="27">
        <v>173.73</v>
      </c>
      <c r="G41" s="25"/>
      <c r="H41" s="26">
        <v>44613</v>
      </c>
      <c r="I41" s="27">
        <v>73.084000000000003</v>
      </c>
    </row>
    <row r="42" spans="2:9" x14ac:dyDescent="0.25">
      <c r="B42" s="28" t="s">
        <v>57</v>
      </c>
      <c r="C42" s="29">
        <v>44614</v>
      </c>
      <c r="D42" s="30">
        <v>185.11</v>
      </c>
      <c r="G42" s="28"/>
      <c r="H42" s="29">
        <v>44614</v>
      </c>
      <c r="I42" s="30">
        <v>80.350999999999999</v>
      </c>
    </row>
    <row r="43" spans="2:9" x14ac:dyDescent="0.25">
      <c r="B43" s="28" t="s">
        <v>57</v>
      </c>
      <c r="C43" s="29">
        <v>44615</v>
      </c>
      <c r="D43" s="30">
        <v>203.79</v>
      </c>
      <c r="G43" s="28"/>
      <c r="H43" s="29">
        <v>44615</v>
      </c>
      <c r="I43" s="30">
        <v>89.257000000000005</v>
      </c>
    </row>
    <row r="44" spans="2:9" x14ac:dyDescent="0.25">
      <c r="B44" s="28" t="s">
        <v>57</v>
      </c>
      <c r="C44" s="29">
        <v>44616</v>
      </c>
      <c r="D44" s="30">
        <v>296.5</v>
      </c>
      <c r="G44" s="28"/>
      <c r="H44" s="29">
        <v>44616</v>
      </c>
      <c r="I44" s="30">
        <v>134.40199999999999</v>
      </c>
    </row>
    <row r="45" spans="2:9" x14ac:dyDescent="0.25">
      <c r="B45" s="28" t="s">
        <v>57</v>
      </c>
      <c r="C45" s="29">
        <v>44617</v>
      </c>
      <c r="D45" s="30">
        <v>217.18</v>
      </c>
      <c r="G45" s="28"/>
      <c r="H45" s="29">
        <v>44617</v>
      </c>
      <c r="I45" s="30">
        <v>94.117000000000004</v>
      </c>
    </row>
    <row r="46" spans="2:9" x14ac:dyDescent="0.25">
      <c r="B46" s="28" t="s">
        <v>57</v>
      </c>
      <c r="C46" s="29">
        <v>44620</v>
      </c>
      <c r="D46" s="30">
        <v>237.03</v>
      </c>
      <c r="G46" s="28"/>
      <c r="H46" s="29">
        <v>44620</v>
      </c>
      <c r="I46" s="30">
        <v>100.13200000000002</v>
      </c>
    </row>
    <row r="47" spans="2:9" x14ac:dyDescent="0.25">
      <c r="B47" s="28" t="s">
        <v>57</v>
      </c>
      <c r="C47" s="29">
        <v>44621</v>
      </c>
      <c r="D47" s="30">
        <v>260</v>
      </c>
      <c r="G47" s="28"/>
      <c r="H47" s="29">
        <v>44621</v>
      </c>
      <c r="I47" s="30">
        <v>123</v>
      </c>
    </row>
    <row r="48" spans="2:9" x14ac:dyDescent="0.25">
      <c r="B48" s="28" t="s">
        <v>57</v>
      </c>
      <c r="C48" s="29">
        <v>44622</v>
      </c>
      <c r="D48" s="30">
        <v>333.55</v>
      </c>
      <c r="G48" s="25"/>
      <c r="H48" s="26">
        <v>44622</v>
      </c>
      <c r="I48" s="27">
        <v>167.119</v>
      </c>
    </row>
    <row r="49" spans="2:9" x14ac:dyDescent="0.25">
      <c r="B49" s="28" t="s">
        <v>57</v>
      </c>
      <c r="C49" s="29">
        <v>44623</v>
      </c>
      <c r="D49" s="30">
        <v>351.7</v>
      </c>
      <c r="G49" s="28"/>
      <c r="H49" s="29">
        <v>44623</v>
      </c>
      <c r="I49" s="30">
        <v>163.44499999999999</v>
      </c>
    </row>
    <row r="50" spans="2:9" x14ac:dyDescent="0.25">
      <c r="B50" s="28" t="s">
        <v>57</v>
      </c>
      <c r="C50" s="29">
        <v>44624</v>
      </c>
      <c r="D50" s="30">
        <v>429.81</v>
      </c>
      <c r="G50" s="28"/>
      <c r="H50" s="29">
        <v>44624</v>
      </c>
      <c r="I50" s="30">
        <v>195.16</v>
      </c>
    </row>
    <row r="51" spans="2:9" x14ac:dyDescent="0.25">
      <c r="B51" s="28" t="s">
        <v>57</v>
      </c>
      <c r="C51" s="29">
        <v>44627</v>
      </c>
      <c r="D51" s="30">
        <v>490.06</v>
      </c>
      <c r="G51" s="28"/>
      <c r="H51" s="29">
        <v>44627</v>
      </c>
      <c r="I51" s="30">
        <v>227.37700000000001</v>
      </c>
    </row>
    <row r="52" spans="2:9" x14ac:dyDescent="0.25">
      <c r="B52" s="28" t="s">
        <v>57</v>
      </c>
      <c r="C52" s="29">
        <v>44628</v>
      </c>
      <c r="D52" s="30">
        <v>465.81</v>
      </c>
      <c r="G52" s="28"/>
      <c r="H52" s="29">
        <v>44628</v>
      </c>
      <c r="I52" s="30">
        <v>215.62899999999999</v>
      </c>
    </row>
    <row r="53" spans="2:9" x14ac:dyDescent="0.25">
      <c r="B53" s="28" t="s">
        <v>57</v>
      </c>
      <c r="C53" s="29">
        <v>44629</v>
      </c>
      <c r="D53" s="30">
        <v>346.07</v>
      </c>
      <c r="G53" s="28"/>
      <c r="H53" s="29">
        <v>44629</v>
      </c>
      <c r="I53" s="30">
        <v>156.16800000000001</v>
      </c>
    </row>
    <row r="54" spans="2:9" x14ac:dyDescent="0.25">
      <c r="B54" s="28" t="s">
        <v>57</v>
      </c>
      <c r="C54" s="29">
        <v>44630</v>
      </c>
      <c r="D54" s="30">
        <v>308.81</v>
      </c>
      <c r="G54" s="28"/>
      <c r="H54" s="29">
        <v>44630</v>
      </c>
      <c r="I54" s="30">
        <v>125.276</v>
      </c>
    </row>
    <row r="55" spans="2:9" x14ac:dyDescent="0.25">
      <c r="B55" s="28" t="s">
        <v>57</v>
      </c>
      <c r="C55" s="29">
        <v>44631</v>
      </c>
      <c r="D55" s="30">
        <v>292.51</v>
      </c>
      <c r="G55" s="25"/>
      <c r="H55" s="26">
        <v>44631</v>
      </c>
      <c r="I55" s="27">
        <v>133.97200000000001</v>
      </c>
    </row>
    <row r="56" spans="2:9" x14ac:dyDescent="0.25">
      <c r="B56" s="28" t="s">
        <v>57</v>
      </c>
      <c r="C56" s="29">
        <v>44634</v>
      </c>
      <c r="D56" s="30">
        <v>256.61</v>
      </c>
      <c r="G56" s="28"/>
      <c r="H56" s="29">
        <v>44634</v>
      </c>
      <c r="I56" s="30">
        <v>116.65500000000002</v>
      </c>
    </row>
    <row r="57" spans="2:9" x14ac:dyDescent="0.25">
      <c r="B57" s="28" t="s">
        <v>57</v>
      </c>
      <c r="C57" s="29">
        <v>44635</v>
      </c>
      <c r="D57" s="30">
        <v>269.72000000000003</v>
      </c>
      <c r="G57" s="28"/>
      <c r="H57" s="29">
        <v>44635</v>
      </c>
      <c r="I57" s="30">
        <v>116.486</v>
      </c>
    </row>
    <row r="58" spans="2:9" x14ac:dyDescent="0.25">
      <c r="B58" s="28" t="s">
        <v>57</v>
      </c>
      <c r="C58" s="29">
        <v>44636</v>
      </c>
      <c r="D58" s="30">
        <v>242.67</v>
      </c>
      <c r="G58" s="28"/>
      <c r="H58" s="29">
        <v>44636</v>
      </c>
      <c r="I58" s="30">
        <v>103.081</v>
      </c>
    </row>
    <row r="59" spans="2:9" x14ac:dyDescent="0.25">
      <c r="B59" s="28" t="s">
        <v>57</v>
      </c>
      <c r="C59" s="29">
        <v>44637</v>
      </c>
      <c r="D59" s="30">
        <v>243.62</v>
      </c>
      <c r="G59" s="28"/>
      <c r="H59" s="29">
        <v>44637</v>
      </c>
      <c r="I59" s="30">
        <v>105.071</v>
      </c>
    </row>
    <row r="60" spans="2:9" x14ac:dyDescent="0.25">
      <c r="B60" s="28" t="s">
        <v>57</v>
      </c>
      <c r="C60" s="29">
        <v>44638</v>
      </c>
      <c r="D60" s="30">
        <v>234.69</v>
      </c>
      <c r="G60" s="28"/>
      <c r="H60" s="29">
        <v>44638</v>
      </c>
      <c r="I60" s="30">
        <v>106.78100000000002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2100-000000000000}"/>
    <hyperlink ref="H28:I28" r:id="rId2" display="CEGH" xr:uid="{00000000-0004-0000-2100-000001000000}"/>
    <hyperlink ref="B21" r:id="rId3" xr:uid="{00000000-0004-0000-2100-000002000000}"/>
    <hyperlink ref="G21" r:id="rId4" xr:uid="{00000000-0004-0000-21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6:J61"/>
  <sheetViews>
    <sheetView zoomScale="70" zoomScaleNormal="70" workbookViewId="0">
      <selection activeCell="C30" sqref="C30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März 2022</v>
      </c>
      <c r="C8" s="84"/>
      <c r="D8" s="85"/>
      <c r="G8" s="83" t="str">
        <f ca="1">MID(CELL("dateiname",F1),FIND("]",CELL("dateiname",F1))+1,255)</f>
        <v>März 2022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21.94</v>
      </c>
      <c r="D10" s="12">
        <f>C10*1.2</f>
        <v>26.327999999999999</v>
      </c>
      <c r="E10" s="13"/>
      <c r="F10" s="13"/>
      <c r="G10" s="15" t="s">
        <v>31</v>
      </c>
      <c r="H10" s="41">
        <f>ROUND((($H$30-$H$31)+4.75)/10,2)</f>
        <v>8.74</v>
      </c>
      <c r="I10" s="12">
        <f>H10*1.2</f>
        <v>10.488</v>
      </c>
    </row>
    <row r="11" spans="2:9" x14ac:dyDescent="0.25">
      <c r="B11" s="16" t="s">
        <v>24</v>
      </c>
      <c r="C11" s="41">
        <f>ROUND(((($C$30-$C$31)*1.1)+9.75)/10,2)</f>
        <v>21.94</v>
      </c>
      <c r="D11" s="12">
        <f t="shared" ref="D11:D13" si="0">C11*1.2</f>
        <v>26.327999999999999</v>
      </c>
      <c r="E11" s="13"/>
      <c r="F11" s="13"/>
      <c r="G11" s="15" t="s">
        <v>30</v>
      </c>
      <c r="H11" s="41">
        <f>ROUND((($H$30-$H$31)+4.75)/10,2)</f>
        <v>8.74</v>
      </c>
      <c r="I11" s="12">
        <f t="shared" ref="I11:I13" si="1">H11*1.2</f>
        <v>10.488</v>
      </c>
    </row>
    <row r="12" spans="2:9" x14ac:dyDescent="0.25">
      <c r="B12" s="15" t="s">
        <v>25</v>
      </c>
      <c r="C12" s="41">
        <f>ROUND(((($C$30-$C$31)*1.1)+14.75)/10,2)</f>
        <v>22.44</v>
      </c>
      <c r="D12" s="12">
        <f t="shared" si="0"/>
        <v>26.928000000000001</v>
      </c>
      <c r="E12" s="13"/>
      <c r="F12" s="13"/>
      <c r="G12" s="15" t="s">
        <v>29</v>
      </c>
      <c r="H12" s="41">
        <f>ROUND((($H$30-$H$31)+9.75)/10,2)</f>
        <v>9.24</v>
      </c>
      <c r="I12" s="12">
        <f t="shared" si="1"/>
        <v>11.087999999999999</v>
      </c>
    </row>
    <row r="13" spans="2:9" x14ac:dyDescent="0.25">
      <c r="B13" s="15" t="s">
        <v>26</v>
      </c>
      <c r="C13" s="41">
        <f>ROUND(((($C$30-$C$31)*1.1)+14.75)/10,2)</f>
        <v>22.44</v>
      </c>
      <c r="D13" s="12">
        <f t="shared" si="0"/>
        <v>26.928000000000001</v>
      </c>
      <c r="E13" s="13"/>
      <c r="F13" s="13"/>
      <c r="G13" s="15" t="s">
        <v>32</v>
      </c>
      <c r="H13" s="41">
        <f>ROUND((($H$30-$H$31)+9.75)/10,2)</f>
        <v>9.24</v>
      </c>
      <c r="I13" s="12">
        <f t="shared" si="1"/>
        <v>11.087999999999999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90" t="s">
        <v>54</v>
      </c>
      <c r="I17" s="90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111" t="s">
        <v>54</v>
      </c>
      <c r="I18" s="111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0" t="s">
        <v>55</v>
      </c>
      <c r="I19" s="90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März 2022</v>
      </c>
      <c r="D26" s="102"/>
      <c r="G26" s="18" t="s">
        <v>0</v>
      </c>
      <c r="H26" s="102" t="str">
        <f ca="1">G8</f>
        <v>März 2022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AVERAGE(D41:D61)</f>
        <v>190.57666666666668</v>
      </c>
      <c r="D30" s="10" t="s">
        <v>5</v>
      </c>
      <c r="G30" s="9" t="s">
        <v>8</v>
      </c>
      <c r="H30" s="11">
        <f>I34</f>
        <v>82.643666666666647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März 2022</v>
      </c>
      <c r="H34" s="105"/>
      <c r="I34" s="37">
        <f>AVERAGE(I41:I61)</f>
        <v>82.643666666666647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März 2022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56</v>
      </c>
      <c r="C41" s="26">
        <v>44582</v>
      </c>
      <c r="D41" s="27">
        <v>189.73</v>
      </c>
      <c r="G41" s="25"/>
      <c r="H41" s="29">
        <v>44582</v>
      </c>
      <c r="I41" s="30">
        <v>80.209999999999994</v>
      </c>
    </row>
    <row r="42" spans="2:9" x14ac:dyDescent="0.25">
      <c r="B42" s="28" t="s">
        <v>56</v>
      </c>
      <c r="C42" s="29">
        <v>44585</v>
      </c>
      <c r="D42" s="30">
        <v>211</v>
      </c>
      <c r="G42" s="25"/>
      <c r="H42" s="29">
        <v>44585</v>
      </c>
      <c r="I42" s="30">
        <v>94.37</v>
      </c>
    </row>
    <row r="43" spans="2:9" x14ac:dyDescent="0.25">
      <c r="B43" s="28" t="s">
        <v>56</v>
      </c>
      <c r="C43" s="29">
        <v>44586</v>
      </c>
      <c r="D43" s="30">
        <v>216.71</v>
      </c>
      <c r="G43" s="25"/>
      <c r="H43" s="29">
        <v>44586</v>
      </c>
      <c r="I43" s="30">
        <v>95.634</v>
      </c>
    </row>
    <row r="44" spans="2:9" x14ac:dyDescent="0.25">
      <c r="B44" s="28" t="s">
        <v>56</v>
      </c>
      <c r="C44" s="29">
        <v>44587</v>
      </c>
      <c r="D44" s="30">
        <v>213.13</v>
      </c>
      <c r="G44" s="25"/>
      <c r="H44" s="29">
        <v>44587</v>
      </c>
      <c r="I44" s="30">
        <v>93.635000000000005</v>
      </c>
    </row>
    <row r="45" spans="2:9" x14ac:dyDescent="0.25">
      <c r="B45" s="28" t="s">
        <v>56</v>
      </c>
      <c r="C45" s="29">
        <v>44588</v>
      </c>
      <c r="D45" s="30">
        <v>218.13</v>
      </c>
      <c r="G45" s="25"/>
      <c r="H45" s="29">
        <v>44588</v>
      </c>
      <c r="I45" s="30">
        <v>94.590999999999994</v>
      </c>
    </row>
    <row r="46" spans="2:9" x14ac:dyDescent="0.25">
      <c r="B46" s="28" t="s">
        <v>56</v>
      </c>
      <c r="C46" s="29">
        <v>44589</v>
      </c>
      <c r="D46" s="30">
        <v>218.25</v>
      </c>
      <c r="G46" s="25"/>
      <c r="H46" s="29">
        <v>44589</v>
      </c>
      <c r="I46" s="30">
        <v>93.5</v>
      </c>
    </row>
    <row r="47" spans="2:9" x14ac:dyDescent="0.25">
      <c r="B47" s="28" t="s">
        <v>56</v>
      </c>
      <c r="C47" s="29">
        <v>44592</v>
      </c>
      <c r="D47" s="30">
        <v>203.48</v>
      </c>
      <c r="G47" s="25"/>
      <c r="H47" s="29">
        <v>44592</v>
      </c>
      <c r="I47" s="30">
        <v>86.631</v>
      </c>
    </row>
    <row r="48" spans="2:9" x14ac:dyDescent="0.25">
      <c r="B48" s="28" t="s">
        <v>56</v>
      </c>
      <c r="C48" s="29">
        <v>44593</v>
      </c>
      <c r="D48" s="30">
        <v>183.16</v>
      </c>
      <c r="G48" s="25"/>
      <c r="H48" s="29">
        <v>44593</v>
      </c>
      <c r="I48" s="30">
        <v>77.7</v>
      </c>
    </row>
    <row r="49" spans="2:9" x14ac:dyDescent="0.25">
      <c r="B49" s="28" t="s">
        <v>56</v>
      </c>
      <c r="C49" s="29">
        <v>44594</v>
      </c>
      <c r="D49" s="30">
        <v>194.18</v>
      </c>
      <c r="G49" s="25"/>
      <c r="H49" s="29">
        <v>44594</v>
      </c>
      <c r="I49" s="30">
        <v>79.649000000000001</v>
      </c>
    </row>
    <row r="50" spans="2:9" x14ac:dyDescent="0.25">
      <c r="B50" s="28" t="s">
        <v>56</v>
      </c>
      <c r="C50" s="29">
        <v>44595</v>
      </c>
      <c r="D50" s="30">
        <v>190.6</v>
      </c>
      <c r="G50" s="25"/>
      <c r="H50" s="29">
        <v>44595</v>
      </c>
      <c r="I50" s="30">
        <v>82.347999999999999</v>
      </c>
    </row>
    <row r="51" spans="2:9" x14ac:dyDescent="0.25">
      <c r="B51" s="28" t="s">
        <v>56</v>
      </c>
      <c r="C51" s="29">
        <v>44596</v>
      </c>
      <c r="D51" s="30">
        <v>197.04</v>
      </c>
      <c r="G51" s="25"/>
      <c r="H51" s="29">
        <v>44596</v>
      </c>
      <c r="I51" s="30">
        <v>84.519000000000005</v>
      </c>
    </row>
    <row r="52" spans="2:9" x14ac:dyDescent="0.25">
      <c r="B52" s="28" t="s">
        <v>56</v>
      </c>
      <c r="C52" s="29">
        <v>44599</v>
      </c>
      <c r="D52" s="30">
        <v>185.95</v>
      </c>
      <c r="G52" s="25"/>
      <c r="H52" s="29">
        <v>44599</v>
      </c>
      <c r="I52" s="30">
        <v>81.454999999999998</v>
      </c>
    </row>
    <row r="53" spans="2:9" x14ac:dyDescent="0.25">
      <c r="B53" s="28" t="s">
        <v>56</v>
      </c>
      <c r="C53" s="29">
        <v>44600</v>
      </c>
      <c r="D53" s="30">
        <v>182.92</v>
      </c>
      <c r="G53" s="25"/>
      <c r="H53" s="29">
        <v>44600</v>
      </c>
      <c r="I53" s="30">
        <v>79.311999999999998</v>
      </c>
    </row>
    <row r="54" spans="2:9" x14ac:dyDescent="0.25">
      <c r="B54" s="28" t="s">
        <v>56</v>
      </c>
      <c r="C54" s="29">
        <v>44601</v>
      </c>
      <c r="D54" s="30">
        <v>180.98</v>
      </c>
      <c r="G54" s="25"/>
      <c r="H54" s="29">
        <v>44601</v>
      </c>
      <c r="I54" s="30">
        <v>76.494</v>
      </c>
    </row>
    <row r="55" spans="2:9" x14ac:dyDescent="0.25">
      <c r="B55" s="28" t="s">
        <v>56</v>
      </c>
      <c r="C55" s="29">
        <v>44602</v>
      </c>
      <c r="D55" s="30">
        <v>177.58</v>
      </c>
      <c r="G55" s="25"/>
      <c r="H55" s="29">
        <v>44602</v>
      </c>
      <c r="I55" s="30">
        <v>76.312000000000012</v>
      </c>
    </row>
    <row r="56" spans="2:9" x14ac:dyDescent="0.25">
      <c r="B56" s="28" t="s">
        <v>56</v>
      </c>
      <c r="C56" s="29">
        <v>44603</v>
      </c>
      <c r="D56" s="30">
        <v>176.01</v>
      </c>
      <c r="G56" s="25"/>
      <c r="H56" s="29">
        <v>44603</v>
      </c>
      <c r="I56" s="30">
        <v>79.638000000000005</v>
      </c>
    </row>
    <row r="57" spans="2:9" x14ac:dyDescent="0.25">
      <c r="B57" s="28" t="s">
        <v>56</v>
      </c>
      <c r="C57" s="29">
        <v>44606</v>
      </c>
      <c r="D57" s="30">
        <v>184.19</v>
      </c>
      <c r="G57" s="25"/>
      <c r="H57" s="29">
        <v>44606</v>
      </c>
      <c r="I57" s="30">
        <v>83.055000000000007</v>
      </c>
    </row>
    <row r="58" spans="2:9" x14ac:dyDescent="0.25">
      <c r="B58" s="28" t="s">
        <v>56</v>
      </c>
      <c r="C58" s="29">
        <v>44607</v>
      </c>
      <c r="D58" s="30">
        <v>171.18</v>
      </c>
      <c r="G58" s="25"/>
      <c r="H58" s="29">
        <v>44607</v>
      </c>
      <c r="I58" s="30">
        <v>71.3</v>
      </c>
    </row>
    <row r="59" spans="2:9" x14ac:dyDescent="0.25">
      <c r="B59" s="28" t="s">
        <v>56</v>
      </c>
      <c r="C59" s="29">
        <v>44608</v>
      </c>
      <c r="D59" s="30">
        <v>167.46</v>
      </c>
      <c r="G59" s="25"/>
      <c r="H59" s="29">
        <v>44608</v>
      </c>
      <c r="I59" s="30">
        <v>71.998999999999995</v>
      </c>
    </row>
    <row r="60" spans="2:9" x14ac:dyDescent="0.25">
      <c r="B60" s="28" t="s">
        <v>56</v>
      </c>
      <c r="C60" s="29">
        <v>44609</v>
      </c>
      <c r="D60" s="30">
        <v>172.23</v>
      </c>
      <c r="G60" s="25"/>
      <c r="H60" s="29">
        <v>44609</v>
      </c>
      <c r="I60" s="30">
        <v>77.069999999999993</v>
      </c>
    </row>
    <row r="61" spans="2:9" ht="15.75" customHeight="1" x14ac:dyDescent="0.25">
      <c r="B61" s="28" t="s">
        <v>56</v>
      </c>
      <c r="C61" s="29">
        <v>44610</v>
      </c>
      <c r="D61" s="30">
        <v>168.2</v>
      </c>
      <c r="G61" s="25"/>
      <c r="H61" s="29">
        <v>44610</v>
      </c>
      <c r="I61" s="30">
        <v>76.094999999999999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00000000-0004-0000-2200-000000000000}"/>
    <hyperlink ref="H28:I28" r:id="rId2" display="CEGH" xr:uid="{00000000-0004-0000-2200-000001000000}"/>
    <hyperlink ref="B21" r:id="rId3" xr:uid="{00000000-0004-0000-2200-000002000000}"/>
    <hyperlink ref="G21" r:id="rId4" xr:uid="{00000000-0004-0000-22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6:J63"/>
  <sheetViews>
    <sheetView topLeftCell="A16" zoomScale="70" zoomScaleNormal="70" workbookViewId="0">
      <selection activeCell="D44" sqref="D44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Februar 2022</v>
      </c>
      <c r="C8" s="84"/>
      <c r="D8" s="85"/>
      <c r="G8" s="83" t="str">
        <f ca="1">MID(CELL("dateiname",F1),FIND("]",CELL("dateiname",F1))+1,255)</f>
        <v>Februar 2022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34.18</v>
      </c>
      <c r="D10" s="12">
        <f>C10*1.2</f>
        <v>41.015999999999998</v>
      </c>
      <c r="E10" s="13"/>
      <c r="F10" s="13"/>
      <c r="G10" s="15" t="s">
        <v>31</v>
      </c>
      <c r="H10" s="41">
        <f>ROUND((($H$30-$H$31)+4.75)/10,2)</f>
        <v>10.34</v>
      </c>
      <c r="I10" s="12">
        <f>H10*1.2</f>
        <v>12.407999999999999</v>
      </c>
    </row>
    <row r="11" spans="2:9" x14ac:dyDescent="0.25">
      <c r="B11" s="16" t="s">
        <v>24</v>
      </c>
      <c r="C11" s="41">
        <f>ROUND(((($C$30-$C$31)*1.1)+9.75)/10,2)</f>
        <v>34.18</v>
      </c>
      <c r="D11" s="12">
        <f t="shared" ref="D11:D13" si="0">C11*1.2</f>
        <v>41.015999999999998</v>
      </c>
      <c r="E11" s="13"/>
      <c r="F11" s="13"/>
      <c r="G11" s="15" t="s">
        <v>30</v>
      </c>
      <c r="H11" s="41">
        <f>ROUND((($H$30-$H$31)+4.75)/10,2)</f>
        <v>10.34</v>
      </c>
      <c r="I11" s="12">
        <f t="shared" ref="I11:I13" si="1">H11*1.2</f>
        <v>12.407999999999999</v>
      </c>
    </row>
    <row r="12" spans="2:9" x14ac:dyDescent="0.25">
      <c r="B12" s="15" t="s">
        <v>25</v>
      </c>
      <c r="C12" s="41">
        <f>ROUND(((($C$30-$C$31)*1.1)+14.75)/10,2)</f>
        <v>34.68</v>
      </c>
      <c r="D12" s="12">
        <f t="shared" si="0"/>
        <v>41.616</v>
      </c>
      <c r="E12" s="13"/>
      <c r="F12" s="13"/>
      <c r="G12" s="15" t="s">
        <v>29</v>
      </c>
      <c r="H12" s="41">
        <f>ROUND((($H$30-$H$31)+9.75)/10,2)</f>
        <v>10.84</v>
      </c>
      <c r="I12" s="12">
        <f t="shared" si="1"/>
        <v>13.007999999999999</v>
      </c>
    </row>
    <row r="13" spans="2:9" x14ac:dyDescent="0.25">
      <c r="B13" s="15" t="s">
        <v>26</v>
      </c>
      <c r="C13" s="41">
        <f>ROUND(((($C$30-$C$31)*1.1)+14.75)/10,2)</f>
        <v>34.68</v>
      </c>
      <c r="D13" s="12">
        <f t="shared" si="0"/>
        <v>41.616</v>
      </c>
      <c r="E13" s="13"/>
      <c r="F13" s="13"/>
      <c r="G13" s="15" t="s">
        <v>32</v>
      </c>
      <c r="H13" s="41">
        <f>ROUND((($H$30-$H$31)+9.75)/10,2)</f>
        <v>10.84</v>
      </c>
      <c r="I13" s="12">
        <f t="shared" si="1"/>
        <v>13.007999999999999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90" t="s">
        <v>54</v>
      </c>
      <c r="I17" s="90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111" t="s">
        <v>54</v>
      </c>
      <c r="I18" s="111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0" t="s">
        <v>55</v>
      </c>
      <c r="I19" s="90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Februar 2022</v>
      </c>
      <c r="D26" s="102"/>
      <c r="G26" s="18" t="s">
        <v>0</v>
      </c>
      <c r="H26" s="102" t="str">
        <f ca="1">G8</f>
        <v>Februar 2022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301.86043478260871</v>
      </c>
      <c r="D30" s="10" t="s">
        <v>5</v>
      </c>
      <c r="G30" s="9" t="s">
        <v>8</v>
      </c>
      <c r="H30" s="11">
        <f>I34</f>
        <v>98.645434782608731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Februar 2022</v>
      </c>
      <c r="H34" s="105"/>
      <c r="I34" s="37">
        <f>AVERAGE(I41:I63)</f>
        <v>98.645434782608731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Februar 2022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51</v>
      </c>
      <c r="C41" s="26">
        <v>44551</v>
      </c>
      <c r="D41" s="27">
        <v>508.6</v>
      </c>
      <c r="G41" s="25"/>
      <c r="H41" s="26">
        <v>44551</v>
      </c>
      <c r="I41" s="27">
        <v>182.58</v>
      </c>
    </row>
    <row r="42" spans="2:9" x14ac:dyDescent="0.25">
      <c r="B42" s="28" t="s">
        <v>51</v>
      </c>
      <c r="C42" s="29">
        <v>44552</v>
      </c>
      <c r="D42" s="30">
        <v>534.35</v>
      </c>
      <c r="G42" s="25"/>
      <c r="H42" s="29">
        <v>44552</v>
      </c>
      <c r="I42" s="30">
        <v>175.126</v>
      </c>
    </row>
    <row r="43" spans="2:9" x14ac:dyDescent="0.25">
      <c r="B43" s="28" t="s">
        <v>51</v>
      </c>
      <c r="C43" s="29">
        <v>44553</v>
      </c>
      <c r="D43" s="30">
        <v>442.54</v>
      </c>
      <c r="G43" s="25"/>
      <c r="H43" s="29">
        <v>44553</v>
      </c>
      <c r="I43" s="30">
        <v>134.40799999999999</v>
      </c>
    </row>
    <row r="44" spans="2:9" x14ac:dyDescent="0.25">
      <c r="B44" s="28" t="s">
        <v>51</v>
      </c>
      <c r="C44" s="29">
        <v>44554</v>
      </c>
      <c r="D44" s="30">
        <v>442.54</v>
      </c>
      <c r="G44" s="25"/>
      <c r="H44" s="29">
        <v>44554</v>
      </c>
      <c r="I44" s="30">
        <v>113.545</v>
      </c>
    </row>
    <row r="45" spans="2:9" x14ac:dyDescent="0.25">
      <c r="B45" s="28" t="s">
        <v>51</v>
      </c>
      <c r="C45" s="29">
        <v>44557</v>
      </c>
      <c r="D45" s="30">
        <v>365.16</v>
      </c>
      <c r="G45" s="25"/>
      <c r="H45" s="26">
        <v>44557</v>
      </c>
      <c r="I45" s="27">
        <v>107.998</v>
      </c>
    </row>
    <row r="46" spans="2:9" x14ac:dyDescent="0.25">
      <c r="B46" s="28" t="s">
        <v>51</v>
      </c>
      <c r="C46" s="29">
        <v>44558</v>
      </c>
      <c r="D46" s="30">
        <v>365.51</v>
      </c>
      <c r="G46" s="25"/>
      <c r="H46" s="29">
        <v>44558</v>
      </c>
      <c r="I46" s="30">
        <v>108.66500000000001</v>
      </c>
    </row>
    <row r="47" spans="2:9" x14ac:dyDescent="0.25">
      <c r="B47" s="28" t="s">
        <v>51</v>
      </c>
      <c r="C47" s="29">
        <v>44559</v>
      </c>
      <c r="D47" s="30">
        <v>347.01</v>
      </c>
      <c r="G47" s="25"/>
      <c r="H47" s="29">
        <v>44559</v>
      </c>
      <c r="I47" s="30">
        <v>98.534999999999997</v>
      </c>
    </row>
    <row r="48" spans="2:9" x14ac:dyDescent="0.25">
      <c r="B48" s="28" t="s">
        <v>51</v>
      </c>
      <c r="C48" s="29">
        <v>44560</v>
      </c>
      <c r="D48" s="30">
        <v>308.95</v>
      </c>
      <c r="G48" s="25"/>
      <c r="H48" s="29">
        <v>44560</v>
      </c>
      <c r="I48" s="30">
        <v>88.757000000000005</v>
      </c>
    </row>
    <row r="49" spans="2:9" x14ac:dyDescent="0.25">
      <c r="B49" s="28" t="s">
        <v>51</v>
      </c>
      <c r="C49" s="29">
        <v>44561</v>
      </c>
      <c r="D49" s="30">
        <v>308.95</v>
      </c>
      <c r="G49" s="25"/>
      <c r="H49" s="26">
        <v>44561</v>
      </c>
      <c r="I49" s="27">
        <v>73.05</v>
      </c>
    </row>
    <row r="50" spans="2:9" x14ac:dyDescent="0.25">
      <c r="B50" s="28" t="s">
        <v>51</v>
      </c>
      <c r="C50" s="29">
        <v>44564</v>
      </c>
      <c r="D50" s="30">
        <v>265.5</v>
      </c>
      <c r="G50" s="25"/>
      <c r="H50" s="29">
        <v>44564</v>
      </c>
      <c r="I50" s="30">
        <v>81.819999999999993</v>
      </c>
    </row>
    <row r="51" spans="2:9" x14ac:dyDescent="0.25">
      <c r="B51" s="28" t="s">
        <v>51</v>
      </c>
      <c r="C51" s="29">
        <v>44565</v>
      </c>
      <c r="D51" s="30">
        <v>287.67</v>
      </c>
      <c r="G51" s="25"/>
      <c r="H51" s="29">
        <v>44565</v>
      </c>
      <c r="I51" s="30">
        <v>90.605999999999995</v>
      </c>
    </row>
    <row r="52" spans="2:9" x14ac:dyDescent="0.25">
      <c r="B52" s="28" t="s">
        <v>51</v>
      </c>
      <c r="C52" s="29">
        <v>44566</v>
      </c>
      <c r="D52" s="30">
        <v>274.35000000000002</v>
      </c>
      <c r="G52" s="25"/>
      <c r="H52" s="29">
        <v>44566</v>
      </c>
      <c r="I52" s="30">
        <v>93.141999999999996</v>
      </c>
    </row>
    <row r="53" spans="2:9" x14ac:dyDescent="0.25">
      <c r="B53" s="28" t="s">
        <v>51</v>
      </c>
      <c r="C53" s="29">
        <v>44567</v>
      </c>
      <c r="D53" s="30">
        <v>277</v>
      </c>
      <c r="G53" s="25"/>
      <c r="H53" s="26">
        <v>44567</v>
      </c>
      <c r="I53" s="27">
        <v>97.728999999999999</v>
      </c>
    </row>
    <row r="54" spans="2:9" x14ac:dyDescent="0.25">
      <c r="B54" s="28" t="s">
        <v>51</v>
      </c>
      <c r="C54" s="29">
        <v>44568</v>
      </c>
      <c r="D54" s="30">
        <v>267.60000000000002</v>
      </c>
      <c r="G54" s="25"/>
      <c r="H54" s="29">
        <v>44568</v>
      </c>
      <c r="I54" s="30">
        <v>90.361000000000004</v>
      </c>
    </row>
    <row r="55" spans="2:9" x14ac:dyDescent="0.25">
      <c r="B55" s="28" t="s">
        <v>51</v>
      </c>
      <c r="C55" s="29">
        <v>44571</v>
      </c>
      <c r="D55" s="30">
        <v>249.38</v>
      </c>
      <c r="G55" s="25"/>
      <c r="H55" s="29">
        <v>44571</v>
      </c>
      <c r="I55" s="30">
        <v>86.822000000000017</v>
      </c>
    </row>
    <row r="56" spans="2:9" x14ac:dyDescent="0.25">
      <c r="B56" s="28" t="s">
        <v>51</v>
      </c>
      <c r="C56" s="29">
        <v>44572</v>
      </c>
      <c r="D56" s="30">
        <v>231.43</v>
      </c>
      <c r="G56" s="25"/>
      <c r="H56" s="29">
        <v>44572</v>
      </c>
      <c r="I56" s="30">
        <v>80.259</v>
      </c>
    </row>
    <row r="57" spans="2:9" x14ac:dyDescent="0.25">
      <c r="B57" s="28" t="s">
        <v>51</v>
      </c>
      <c r="C57" s="29">
        <v>44573</v>
      </c>
      <c r="D57" s="30">
        <v>215.5</v>
      </c>
      <c r="G57" s="25"/>
      <c r="H57" s="26">
        <v>44573</v>
      </c>
      <c r="I57" s="27">
        <v>77.269000000000005</v>
      </c>
    </row>
    <row r="58" spans="2:9" x14ac:dyDescent="0.25">
      <c r="B58" s="28" t="s">
        <v>51</v>
      </c>
      <c r="C58" s="29">
        <v>44574</v>
      </c>
      <c r="D58" s="30">
        <v>209.56</v>
      </c>
      <c r="G58" s="25"/>
      <c r="H58" s="29">
        <v>44574</v>
      </c>
      <c r="I58" s="30">
        <v>87.093000000000004</v>
      </c>
    </row>
    <row r="59" spans="2:9" x14ac:dyDescent="0.25">
      <c r="B59" s="28" t="s">
        <v>51</v>
      </c>
      <c r="C59" s="29">
        <v>44575</v>
      </c>
      <c r="D59" s="30">
        <v>232.16</v>
      </c>
      <c r="G59" s="25"/>
      <c r="H59" s="29">
        <v>44575</v>
      </c>
      <c r="I59" s="30">
        <v>88.216999999999999</v>
      </c>
    </row>
    <row r="60" spans="2:9" x14ac:dyDescent="0.25">
      <c r="B60" s="28" t="s">
        <v>51</v>
      </c>
      <c r="C60" s="29">
        <v>44578</v>
      </c>
      <c r="D60" s="30">
        <v>205.69</v>
      </c>
      <c r="G60" s="25"/>
      <c r="H60" s="29">
        <v>44578</v>
      </c>
      <c r="I60" s="30">
        <v>78.680000000000007</v>
      </c>
    </row>
    <row r="61" spans="2:9" ht="15.75" customHeight="1" x14ac:dyDescent="0.25">
      <c r="B61" s="28" t="s">
        <v>51</v>
      </c>
      <c r="C61" s="29">
        <v>44579</v>
      </c>
      <c r="D61" s="30">
        <v>206.64</v>
      </c>
      <c r="G61" s="25"/>
      <c r="H61" s="26">
        <v>44579</v>
      </c>
      <c r="I61" s="27">
        <v>79.91500000000002</v>
      </c>
    </row>
    <row r="62" spans="2:9" x14ac:dyDescent="0.25">
      <c r="B62" s="28" t="s">
        <v>51</v>
      </c>
      <c r="C62" s="29">
        <v>44580</v>
      </c>
      <c r="D62" s="30">
        <v>199.5</v>
      </c>
      <c r="G62" s="25"/>
      <c r="H62" s="29">
        <v>44580</v>
      </c>
      <c r="I62" s="30">
        <v>77.617000000000004</v>
      </c>
    </row>
    <row r="63" spans="2:9" x14ac:dyDescent="0.25">
      <c r="B63" s="28" t="s">
        <v>51</v>
      </c>
      <c r="C63" s="29">
        <v>44581</v>
      </c>
      <c r="D63" s="30">
        <v>197.2</v>
      </c>
      <c r="G63" s="25"/>
      <c r="H63" s="29">
        <v>44581</v>
      </c>
      <c r="I63" s="30">
        <v>76.650999999999996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2300-000000000000}"/>
    <hyperlink ref="H28:I28" r:id="rId2" display="CEGH" xr:uid="{00000000-0004-0000-2300-000001000000}"/>
    <hyperlink ref="B21" r:id="rId3" xr:uid="{00000000-0004-0000-2300-000002000000}"/>
    <hyperlink ref="G21" r:id="rId4" xr:uid="{00000000-0004-0000-23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1:J61"/>
  <sheetViews>
    <sheetView zoomScale="85" zoomScaleNormal="85" workbookViewId="0">
      <selection activeCell="C10" sqref="C10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1" spans="2:9" x14ac:dyDescent="0.25">
      <c r="B1" s="112"/>
      <c r="C1" s="112"/>
      <c r="D1" s="112"/>
      <c r="E1" s="112"/>
      <c r="F1" s="112"/>
      <c r="G1" s="112"/>
      <c r="H1" s="112"/>
      <c r="I1" s="112"/>
    </row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Jänner 2022</v>
      </c>
      <c r="C8" s="84"/>
      <c r="D8" s="85"/>
      <c r="G8" s="83" t="str">
        <f ca="1">MID(CELL("dateiname",F1),FIND("]",CELL("dateiname",F1))+1,255)</f>
        <v>Jänner 2022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39" t="s">
        <v>42</v>
      </c>
      <c r="C10" s="41">
        <f>ROUND(((($C$30-$C$31)*1.1)+9.75)/10,2)</f>
        <v>28.35</v>
      </c>
      <c r="D10" s="12">
        <f>C10*1.2</f>
        <v>34.020000000000003</v>
      </c>
      <c r="E10" s="13"/>
      <c r="F10" s="13"/>
      <c r="G10" s="39" t="s">
        <v>46</v>
      </c>
      <c r="H10" s="41">
        <f>ROUND((($H$30-$H$31)+4.75)/10,2)</f>
        <v>11</v>
      </c>
      <c r="I10" s="12">
        <f>H10*1.2</f>
        <v>13.2</v>
      </c>
    </row>
    <row r="11" spans="2:9" x14ac:dyDescent="0.25">
      <c r="B11" s="40" t="s">
        <v>43</v>
      </c>
      <c r="C11" s="41">
        <f>ROUND(((($C$30-$C$31)*1.1)+9.75)/10,2)</f>
        <v>28.35</v>
      </c>
      <c r="D11" s="12">
        <f t="shared" ref="D11:D13" si="0">C11*1.2</f>
        <v>34.020000000000003</v>
      </c>
      <c r="E11" s="13"/>
      <c r="F11" s="13"/>
      <c r="G11" s="39" t="s">
        <v>47</v>
      </c>
      <c r="H11" s="41">
        <f>ROUND((($H$30-$H$31)+4.75)/10,2)</f>
        <v>11</v>
      </c>
      <c r="I11" s="12">
        <f t="shared" ref="I11:I13" si="1">H11*1.2</f>
        <v>13.2</v>
      </c>
    </row>
    <row r="12" spans="2:9" x14ac:dyDescent="0.25">
      <c r="B12" s="39" t="s">
        <v>44</v>
      </c>
      <c r="C12" s="41">
        <f>ROUND(((($C$30-$C$31)*1.1)+14.75)/10,2)</f>
        <v>28.85</v>
      </c>
      <c r="D12" s="12">
        <f t="shared" si="0"/>
        <v>34.619999999999997</v>
      </c>
      <c r="E12" s="13"/>
      <c r="F12" s="13"/>
      <c r="G12" s="39" t="s">
        <v>48</v>
      </c>
      <c r="H12" s="41">
        <f>ROUND((($H$30-$H$31)+9.75)/10,2)</f>
        <v>11.5</v>
      </c>
      <c r="I12" s="12">
        <f t="shared" si="1"/>
        <v>13.799999999999999</v>
      </c>
    </row>
    <row r="13" spans="2:9" x14ac:dyDescent="0.25">
      <c r="B13" s="39" t="s">
        <v>45</v>
      </c>
      <c r="C13" s="41">
        <f>ROUND(((($C$30-$C$31)*1.1)+14.75)/10,2)</f>
        <v>28.85</v>
      </c>
      <c r="D13" s="12">
        <f t="shared" si="0"/>
        <v>34.619999999999997</v>
      </c>
      <c r="E13" s="13"/>
      <c r="F13" s="13"/>
      <c r="G13" s="39" t="s">
        <v>49</v>
      </c>
      <c r="H13" s="41">
        <f>ROUND((($H$30-$H$31)+9.75)/10,2)</f>
        <v>11.5</v>
      </c>
      <c r="I13" s="12">
        <f t="shared" si="1"/>
        <v>13.799999999999999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39" t="s">
        <v>42</v>
      </c>
      <c r="C17" s="87" t="s">
        <v>52</v>
      </c>
      <c r="D17" s="87"/>
      <c r="G17" s="39" t="s">
        <v>46</v>
      </c>
      <c r="H17" s="90" t="s">
        <v>54</v>
      </c>
      <c r="I17" s="90"/>
      <c r="J17"/>
    </row>
    <row r="18" spans="2:10" x14ac:dyDescent="0.25">
      <c r="B18" s="40" t="s">
        <v>43</v>
      </c>
      <c r="C18" s="90" t="s">
        <v>52</v>
      </c>
      <c r="D18" s="90"/>
      <c r="G18" s="39" t="s">
        <v>47</v>
      </c>
      <c r="H18" s="111" t="s">
        <v>54</v>
      </c>
      <c r="I18" s="111"/>
    </row>
    <row r="19" spans="2:10" x14ac:dyDescent="0.25">
      <c r="B19" s="39" t="s">
        <v>44</v>
      </c>
      <c r="C19" s="90" t="s">
        <v>53</v>
      </c>
      <c r="D19" s="90"/>
      <c r="G19" s="39" t="s">
        <v>48</v>
      </c>
      <c r="H19" s="90" t="s">
        <v>55</v>
      </c>
      <c r="I19" s="90"/>
    </row>
    <row r="20" spans="2:10" x14ac:dyDescent="0.25">
      <c r="B20" s="39" t="s">
        <v>45</v>
      </c>
      <c r="C20" s="90" t="s">
        <v>53</v>
      </c>
      <c r="D20" s="90"/>
      <c r="G20" s="39" t="s">
        <v>50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Jänner 2022</v>
      </c>
      <c r="D26" s="102"/>
      <c r="G26" s="18" t="s">
        <v>0</v>
      </c>
      <c r="H26" s="102" t="str">
        <f ca="1">G8</f>
        <v>Jänner 2022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AVERAGE(D41:D61)</f>
        <v>248.84428571428569</v>
      </c>
      <c r="D30" s="10" t="s">
        <v>5</v>
      </c>
      <c r="G30" s="9" t="s">
        <v>8</v>
      </c>
      <c r="H30" s="11">
        <f>I34</f>
        <v>105.22690476190478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Jänner 2022</v>
      </c>
      <c r="H34" s="105"/>
      <c r="I34" s="37">
        <f>AVERAGE(I41:I61)</f>
        <v>105.22690476190478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Jänner 2022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41</v>
      </c>
      <c r="C41" s="26">
        <v>44522</v>
      </c>
      <c r="D41" s="27">
        <v>196.5</v>
      </c>
      <c r="G41" s="25"/>
      <c r="H41" s="26">
        <v>44522</v>
      </c>
      <c r="I41" s="27">
        <v>83.167000000000002</v>
      </c>
    </row>
    <row r="42" spans="2:9" x14ac:dyDescent="0.25">
      <c r="B42" s="28" t="s">
        <v>41</v>
      </c>
      <c r="C42" s="29">
        <v>44523</v>
      </c>
      <c r="D42" s="30">
        <v>206</v>
      </c>
      <c r="G42" s="25"/>
      <c r="H42" s="26">
        <v>44523</v>
      </c>
      <c r="I42" s="27">
        <v>90.483000000000004</v>
      </c>
    </row>
    <row r="43" spans="2:9" x14ac:dyDescent="0.25">
      <c r="B43" s="28" t="s">
        <v>41</v>
      </c>
      <c r="C43" s="29">
        <v>44524</v>
      </c>
      <c r="D43" s="30">
        <v>211.62</v>
      </c>
      <c r="G43" s="25"/>
      <c r="H43" s="26">
        <v>44524</v>
      </c>
      <c r="I43" s="27">
        <v>93.61</v>
      </c>
    </row>
    <row r="44" spans="2:9" x14ac:dyDescent="0.25">
      <c r="B44" s="28" t="s">
        <v>41</v>
      </c>
      <c r="C44" s="29">
        <v>44525</v>
      </c>
      <c r="D44" s="30">
        <v>212.95</v>
      </c>
      <c r="G44" s="25"/>
      <c r="H44" s="26">
        <v>44525</v>
      </c>
      <c r="I44" s="27">
        <v>92.942999999999998</v>
      </c>
    </row>
    <row r="45" spans="2:9" x14ac:dyDescent="0.25">
      <c r="B45" s="28" t="s">
        <v>41</v>
      </c>
      <c r="C45" s="29">
        <v>44526</v>
      </c>
      <c r="D45" s="30">
        <v>201.31</v>
      </c>
      <c r="G45" s="25"/>
      <c r="H45" s="26">
        <v>44526</v>
      </c>
      <c r="I45" s="27">
        <v>87.317999999999998</v>
      </c>
    </row>
    <row r="46" spans="2:9" x14ac:dyDescent="0.25">
      <c r="B46" s="28" t="s">
        <v>41</v>
      </c>
      <c r="C46" s="29">
        <v>44529</v>
      </c>
      <c r="D46" s="30">
        <v>223.01</v>
      </c>
      <c r="G46" s="25"/>
      <c r="H46" s="26">
        <v>44529</v>
      </c>
      <c r="I46" s="27">
        <v>93.287000000000006</v>
      </c>
    </row>
    <row r="47" spans="2:9" x14ac:dyDescent="0.25">
      <c r="B47" s="28" t="s">
        <v>41</v>
      </c>
      <c r="C47" s="29">
        <v>44530</v>
      </c>
      <c r="D47" s="30">
        <v>252.3</v>
      </c>
      <c r="G47" s="25"/>
      <c r="H47" s="26">
        <v>44530</v>
      </c>
      <c r="I47" s="27">
        <v>92.772999999999996</v>
      </c>
    </row>
    <row r="48" spans="2:9" x14ac:dyDescent="0.25">
      <c r="B48" s="28" t="s">
        <v>41</v>
      </c>
      <c r="C48" s="29">
        <v>44531</v>
      </c>
      <c r="D48" s="30">
        <v>250.52</v>
      </c>
      <c r="G48" s="25"/>
      <c r="H48" s="26">
        <v>44531</v>
      </c>
      <c r="I48" s="27">
        <v>95.173000000000002</v>
      </c>
    </row>
    <row r="49" spans="2:9" x14ac:dyDescent="0.25">
      <c r="B49" s="28" t="s">
        <v>41</v>
      </c>
      <c r="C49" s="29">
        <v>44532</v>
      </c>
      <c r="D49" s="30">
        <v>251.48</v>
      </c>
      <c r="G49" s="25"/>
      <c r="H49" s="26">
        <v>44532</v>
      </c>
      <c r="I49" s="27">
        <v>94.052000000000007</v>
      </c>
    </row>
    <row r="50" spans="2:9" x14ac:dyDescent="0.25">
      <c r="B50" s="28" t="s">
        <v>41</v>
      </c>
      <c r="C50" s="29">
        <v>44533</v>
      </c>
      <c r="D50" s="30">
        <v>246.03</v>
      </c>
      <c r="G50" s="25"/>
      <c r="H50" s="26">
        <v>44533</v>
      </c>
      <c r="I50" s="27">
        <v>89.236999999999995</v>
      </c>
    </row>
    <row r="51" spans="2:9" x14ac:dyDescent="0.25">
      <c r="B51" s="28" t="s">
        <v>41</v>
      </c>
      <c r="C51" s="29">
        <v>44536</v>
      </c>
      <c r="D51" s="30">
        <v>247.72</v>
      </c>
      <c r="G51" s="25"/>
      <c r="H51" s="26">
        <v>44536</v>
      </c>
      <c r="I51" s="27">
        <v>89.384</v>
      </c>
    </row>
    <row r="52" spans="2:9" x14ac:dyDescent="0.25">
      <c r="B52" s="28" t="s">
        <v>41</v>
      </c>
      <c r="C52" s="29">
        <v>44537</v>
      </c>
      <c r="D52" s="30">
        <v>252.99</v>
      </c>
      <c r="G52" s="25"/>
      <c r="H52" s="26">
        <v>44537</v>
      </c>
      <c r="I52" s="27">
        <v>94.858999999999995</v>
      </c>
    </row>
    <row r="53" spans="2:9" x14ac:dyDescent="0.25">
      <c r="B53" s="28" t="s">
        <v>41</v>
      </c>
      <c r="C53" s="29">
        <v>44538</v>
      </c>
      <c r="D53" s="30">
        <v>271.41000000000003</v>
      </c>
      <c r="G53" s="25"/>
      <c r="H53" s="26">
        <v>44538</v>
      </c>
      <c r="I53" s="27">
        <v>101.634</v>
      </c>
    </row>
    <row r="54" spans="2:9" x14ac:dyDescent="0.25">
      <c r="B54" s="28" t="s">
        <v>41</v>
      </c>
      <c r="C54" s="29">
        <v>44539</v>
      </c>
      <c r="D54" s="30">
        <v>261.85000000000002</v>
      </c>
      <c r="G54" s="25"/>
      <c r="H54" s="26">
        <v>44539</v>
      </c>
      <c r="I54" s="27">
        <v>99.891999999999996</v>
      </c>
    </row>
    <row r="55" spans="2:9" x14ac:dyDescent="0.25">
      <c r="B55" s="28" t="s">
        <v>41</v>
      </c>
      <c r="C55" s="29">
        <v>44540</v>
      </c>
      <c r="D55" s="30">
        <v>257.25</v>
      </c>
      <c r="G55" s="25"/>
      <c r="H55" s="26">
        <v>44540</v>
      </c>
      <c r="I55" s="27">
        <v>104.91200000000001</v>
      </c>
    </row>
    <row r="56" spans="2:9" x14ac:dyDescent="0.25">
      <c r="B56" s="28" t="s">
        <v>41</v>
      </c>
      <c r="C56" s="29">
        <v>44543</v>
      </c>
      <c r="D56" s="30">
        <v>275.68</v>
      </c>
      <c r="G56" s="25"/>
      <c r="H56" s="26">
        <v>44543</v>
      </c>
      <c r="I56" s="27">
        <v>117.72</v>
      </c>
    </row>
    <row r="57" spans="2:9" x14ac:dyDescent="0.25">
      <c r="B57" s="28" t="s">
        <v>41</v>
      </c>
      <c r="C57" s="29">
        <v>44544</v>
      </c>
      <c r="D57" s="30">
        <v>273.81</v>
      </c>
      <c r="G57" s="25"/>
      <c r="H57" s="26">
        <v>44544</v>
      </c>
      <c r="I57" s="27">
        <v>127.35499999999999</v>
      </c>
    </row>
    <row r="58" spans="2:9" x14ac:dyDescent="0.25">
      <c r="B58" s="28" t="s">
        <v>41</v>
      </c>
      <c r="C58" s="29">
        <v>44545</v>
      </c>
      <c r="D58" s="30">
        <v>277.77</v>
      </c>
      <c r="G58" s="25"/>
      <c r="H58" s="26">
        <v>44545</v>
      </c>
      <c r="I58" s="27">
        <v>134.46600000000001</v>
      </c>
    </row>
    <row r="59" spans="2:9" x14ac:dyDescent="0.25">
      <c r="B59" s="28" t="s">
        <v>41</v>
      </c>
      <c r="C59" s="29">
        <v>44546</v>
      </c>
      <c r="D59" s="30">
        <v>296.52</v>
      </c>
      <c r="G59" s="25"/>
      <c r="H59" s="26">
        <v>44546</v>
      </c>
      <c r="I59" s="27">
        <v>143.38900000000001</v>
      </c>
    </row>
    <row r="60" spans="2:9" x14ac:dyDescent="0.25">
      <c r="B60" s="28" t="s">
        <v>41</v>
      </c>
      <c r="C60" s="29">
        <v>44547</v>
      </c>
      <c r="D60" s="30">
        <v>282.33999999999997</v>
      </c>
      <c r="G60" s="25"/>
      <c r="H60" s="26">
        <v>44547</v>
      </c>
      <c r="I60" s="27">
        <v>136.49299999999999</v>
      </c>
    </row>
    <row r="61" spans="2:9" ht="15.75" customHeight="1" x14ac:dyDescent="0.25">
      <c r="B61" s="28" t="s">
        <v>41</v>
      </c>
      <c r="C61" s="29">
        <v>44550</v>
      </c>
      <c r="D61" s="30">
        <v>276.67</v>
      </c>
      <c r="G61" s="25"/>
      <c r="H61" s="26">
        <v>44550</v>
      </c>
      <c r="I61" s="27">
        <v>147.61799999999999</v>
      </c>
    </row>
  </sheetData>
  <mergeCells count="30">
    <mergeCell ref="B1:I1"/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H28:I28" r:id="rId1" display="CEGH" xr:uid="{00000000-0004-0000-2400-000000000000}"/>
    <hyperlink ref="B21" r:id="rId2" xr:uid="{00000000-0004-0000-2400-000001000000}"/>
    <hyperlink ref="G21" r:id="rId3" xr:uid="{00000000-0004-0000-2400-000002000000}"/>
    <hyperlink ref="C28:D28" r:id="rId4" display="EEX" xr:uid="{00000000-0004-0000-24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6:J62"/>
  <sheetViews>
    <sheetView zoomScale="85" zoomScaleNormal="85" workbookViewId="0">
      <selection activeCell="C10" sqref="C10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Dezember 2021</v>
      </c>
      <c r="C8" s="84"/>
      <c r="D8" s="85"/>
      <c r="G8" s="83" t="str">
        <f ca="1">MID(CELL("dateiname",F1),FIND("]",CELL("dateiname",F1))+1,255)</f>
        <v>Dezember 2021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21.28</v>
      </c>
      <c r="D10" s="12">
        <f>C10*1.2</f>
        <v>25.536000000000001</v>
      </c>
      <c r="E10" s="13"/>
      <c r="F10" s="13"/>
      <c r="G10" s="15" t="s">
        <v>31</v>
      </c>
      <c r="H10" s="41">
        <f>ROUND((($H$30-$H$31)+4.75)/10,2)</f>
        <v>8.4</v>
      </c>
      <c r="I10" s="12">
        <f>H10*1.2</f>
        <v>10.08</v>
      </c>
    </row>
    <row r="11" spans="2:9" x14ac:dyDescent="0.25">
      <c r="B11" s="16" t="s">
        <v>24</v>
      </c>
      <c r="C11" s="41">
        <f>ROUND(((($C$30-$C$31)*1.1)+9.75)/10,2)</f>
        <v>21.28</v>
      </c>
      <c r="D11" s="12">
        <f t="shared" ref="D11:D13" si="0">C11*1.2</f>
        <v>25.536000000000001</v>
      </c>
      <c r="E11" s="13"/>
      <c r="F11" s="13"/>
      <c r="G11" s="15" t="s">
        <v>30</v>
      </c>
      <c r="H11" s="41">
        <f>ROUND((($H$30-$H$31)+4.75)/10,2)</f>
        <v>8.4</v>
      </c>
      <c r="I11" s="12">
        <f t="shared" ref="I11:I13" si="1">H11*1.2</f>
        <v>10.08</v>
      </c>
    </row>
    <row r="12" spans="2:9" x14ac:dyDescent="0.25">
      <c r="B12" s="15" t="s">
        <v>25</v>
      </c>
      <c r="C12" s="41">
        <f>ROUND(((($C$30-$C$31)*1.1)+14.75)/10,2)</f>
        <v>21.78</v>
      </c>
      <c r="D12" s="12">
        <f t="shared" si="0"/>
        <v>26.135999999999999</v>
      </c>
      <c r="E12" s="13"/>
      <c r="F12" s="13"/>
      <c r="G12" s="15" t="s">
        <v>29</v>
      </c>
      <c r="H12" s="41">
        <f>ROUND((($H$30-$H$31)+9.75)/10,2)</f>
        <v>8.9</v>
      </c>
      <c r="I12" s="12">
        <f t="shared" si="1"/>
        <v>10.68</v>
      </c>
    </row>
    <row r="13" spans="2:9" x14ac:dyDescent="0.25">
      <c r="B13" s="15" t="s">
        <v>26</v>
      </c>
      <c r="C13" s="41">
        <f>ROUND(((($C$30-$C$31)*1.1)+14.75)/10,2)</f>
        <v>21.78</v>
      </c>
      <c r="D13" s="12">
        <f t="shared" si="0"/>
        <v>26.135999999999999</v>
      </c>
      <c r="E13" s="13"/>
      <c r="F13" s="13"/>
      <c r="G13" s="15" t="s">
        <v>32</v>
      </c>
      <c r="H13" s="41">
        <f>ROUND((($H$30-$H$31)+9.75)/10,2)</f>
        <v>8.9</v>
      </c>
      <c r="I13" s="12">
        <f t="shared" si="1"/>
        <v>10.68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90" t="s">
        <v>54</v>
      </c>
      <c r="I17" s="90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111" t="s">
        <v>54</v>
      </c>
      <c r="I18" s="111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0" t="s">
        <v>55</v>
      </c>
      <c r="I19" s="90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0" t="s">
        <v>55</v>
      </c>
      <c r="I20" s="90"/>
    </row>
    <row r="21" spans="2:10" x14ac:dyDescent="0.25">
      <c r="B21" s="36" t="s">
        <v>37</v>
      </c>
      <c r="C21" s="38"/>
      <c r="D21" s="31" t="s">
        <v>18</v>
      </c>
      <c r="G21" s="36" t="s">
        <v>37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3" t="s">
        <v>21</v>
      </c>
      <c r="I24" s="93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2" t="s">
        <v>17</v>
      </c>
      <c r="I25" s="102"/>
    </row>
    <row r="26" spans="2:10" x14ac:dyDescent="0.25">
      <c r="B26" s="18" t="s">
        <v>0</v>
      </c>
      <c r="C26" s="102" t="str">
        <f ca="1">B8</f>
        <v>Dezember 2021</v>
      </c>
      <c r="D26" s="102"/>
      <c r="G26" s="18" t="s">
        <v>0</v>
      </c>
      <c r="H26" s="102" t="str">
        <f ca="1">G8</f>
        <v>Dezember 2021</v>
      </c>
      <c r="I26" s="102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5" t="s">
        <v>15</v>
      </c>
      <c r="I27" s="105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6" t="s">
        <v>10</v>
      </c>
      <c r="I28" s="96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AVERAGE(D41:D62)</f>
        <v>184.59090909090909</v>
      </c>
      <c r="D30" s="10" t="s">
        <v>5</v>
      </c>
      <c r="G30" s="9" t="s">
        <v>8</v>
      </c>
      <c r="H30" s="11">
        <f>I34</f>
        <v>79.26122727272724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5" t="str">
        <f ca="1">"1st Front Month - "&amp;G8</f>
        <v>1st Front Month - Dezember 2021</v>
      </c>
      <c r="H34" s="105"/>
      <c r="I34" s="37">
        <f>AVERAGE(I41:I62)</f>
        <v>79.26122727272724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Dezember 2021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41</v>
      </c>
      <c r="C41" s="26">
        <v>44490</v>
      </c>
      <c r="D41" s="27">
        <v>194.14</v>
      </c>
      <c r="G41" s="25"/>
      <c r="H41" s="26">
        <v>44490</v>
      </c>
      <c r="I41" s="27">
        <v>87.825000000000003</v>
      </c>
    </row>
    <row r="42" spans="2:9" x14ac:dyDescent="0.25">
      <c r="B42" s="28" t="s">
        <v>41</v>
      </c>
      <c r="C42" s="29">
        <v>44491</v>
      </c>
      <c r="D42" s="30">
        <v>202.68</v>
      </c>
      <c r="G42" s="25"/>
      <c r="H42" s="26">
        <v>44491</v>
      </c>
      <c r="I42" s="27">
        <v>86.369</v>
      </c>
    </row>
    <row r="43" spans="2:9" x14ac:dyDescent="0.25">
      <c r="B43" s="28" t="s">
        <v>41</v>
      </c>
      <c r="C43" s="29">
        <v>44494</v>
      </c>
      <c r="D43" s="30">
        <v>209.7</v>
      </c>
      <c r="G43" s="25"/>
      <c r="H43" s="26">
        <v>44494</v>
      </c>
      <c r="I43" s="27">
        <v>88.361000000000004</v>
      </c>
    </row>
    <row r="44" spans="2:9" x14ac:dyDescent="0.25">
      <c r="B44" s="28" t="s">
        <v>41</v>
      </c>
      <c r="C44" s="29">
        <v>44495</v>
      </c>
      <c r="D44" s="30">
        <v>207.92</v>
      </c>
      <c r="G44" s="25"/>
      <c r="H44" s="26">
        <v>44495</v>
      </c>
      <c r="I44" s="27">
        <v>87.8</v>
      </c>
    </row>
    <row r="45" spans="2:9" x14ac:dyDescent="0.25">
      <c r="B45" s="28" t="s">
        <v>41</v>
      </c>
      <c r="C45" s="29">
        <v>44496</v>
      </c>
      <c r="D45" s="30">
        <v>200.83</v>
      </c>
      <c r="G45" s="25"/>
      <c r="H45" s="26">
        <v>44496</v>
      </c>
      <c r="I45" s="27">
        <v>86.4</v>
      </c>
    </row>
    <row r="46" spans="2:9" x14ac:dyDescent="0.25">
      <c r="B46" s="28" t="s">
        <v>41</v>
      </c>
      <c r="C46" s="29">
        <v>44497</v>
      </c>
      <c r="D46" s="30">
        <v>178.4</v>
      </c>
      <c r="G46" s="25"/>
      <c r="H46" s="26">
        <v>44497</v>
      </c>
      <c r="I46" s="27">
        <v>76.180000000000007</v>
      </c>
    </row>
    <row r="47" spans="2:9" x14ac:dyDescent="0.25">
      <c r="B47" s="28" t="s">
        <v>41</v>
      </c>
      <c r="C47" s="29">
        <v>44498</v>
      </c>
      <c r="D47" s="30">
        <v>162</v>
      </c>
      <c r="G47" s="25"/>
      <c r="H47" s="26">
        <v>44498</v>
      </c>
      <c r="I47" s="27">
        <v>63.83</v>
      </c>
    </row>
    <row r="48" spans="2:9" x14ac:dyDescent="0.25">
      <c r="B48" s="28" t="s">
        <v>41</v>
      </c>
      <c r="C48" s="29">
        <v>44501</v>
      </c>
      <c r="D48" s="30">
        <v>150.59</v>
      </c>
      <c r="G48" s="25"/>
      <c r="H48" s="26">
        <v>44501</v>
      </c>
      <c r="I48" s="27">
        <v>64.597999999999999</v>
      </c>
    </row>
    <row r="49" spans="2:9" x14ac:dyDescent="0.25">
      <c r="B49" s="28" t="s">
        <v>41</v>
      </c>
      <c r="C49" s="29">
        <v>44502</v>
      </c>
      <c r="D49" s="30">
        <v>160.41999999999999</v>
      </c>
      <c r="G49" s="25"/>
      <c r="H49" s="26">
        <v>44502</v>
      </c>
      <c r="I49" s="27">
        <v>66.468000000000004</v>
      </c>
    </row>
    <row r="50" spans="2:9" x14ac:dyDescent="0.25">
      <c r="B50" s="28" t="s">
        <v>41</v>
      </c>
      <c r="C50" s="29">
        <v>44503</v>
      </c>
      <c r="D50" s="30">
        <v>172.25</v>
      </c>
      <c r="G50" s="25"/>
      <c r="H50" s="26">
        <v>44503</v>
      </c>
      <c r="I50" s="27">
        <v>75.361000000000018</v>
      </c>
    </row>
    <row r="51" spans="2:9" x14ac:dyDescent="0.25">
      <c r="B51" s="28" t="s">
        <v>41</v>
      </c>
      <c r="C51" s="29">
        <v>44504</v>
      </c>
      <c r="D51" s="30">
        <v>170.25</v>
      </c>
      <c r="G51" s="25"/>
      <c r="H51" s="26">
        <v>44504</v>
      </c>
      <c r="I51" s="27">
        <v>72.55</v>
      </c>
    </row>
    <row r="52" spans="2:9" x14ac:dyDescent="0.25">
      <c r="B52" s="28" t="s">
        <v>41</v>
      </c>
      <c r="C52" s="29">
        <v>44505</v>
      </c>
      <c r="D52" s="30">
        <v>170.2</v>
      </c>
      <c r="G52" s="25"/>
      <c r="H52" s="26">
        <v>44505</v>
      </c>
      <c r="I52" s="27">
        <v>73.034999999999997</v>
      </c>
    </row>
    <row r="53" spans="2:9" x14ac:dyDescent="0.25">
      <c r="B53" s="28" t="s">
        <v>41</v>
      </c>
      <c r="C53" s="29">
        <v>44508</v>
      </c>
      <c r="D53" s="30">
        <v>178.29</v>
      </c>
      <c r="G53" s="25"/>
      <c r="H53" s="26">
        <v>44508</v>
      </c>
      <c r="I53" s="27">
        <v>77.873999999999995</v>
      </c>
    </row>
    <row r="54" spans="2:9" x14ac:dyDescent="0.25">
      <c r="B54" s="28" t="s">
        <v>41</v>
      </c>
      <c r="C54" s="29">
        <v>44509</v>
      </c>
      <c r="D54" s="30">
        <v>170.78</v>
      </c>
      <c r="G54" s="25"/>
      <c r="H54" s="26">
        <v>44509</v>
      </c>
      <c r="I54" s="27">
        <v>71.927999999999997</v>
      </c>
    </row>
    <row r="55" spans="2:9" x14ac:dyDescent="0.25">
      <c r="B55" s="28" t="s">
        <v>41</v>
      </c>
      <c r="C55" s="29">
        <v>44510</v>
      </c>
      <c r="D55" s="30">
        <v>159.18</v>
      </c>
      <c r="G55" s="25"/>
      <c r="H55" s="26">
        <v>44510</v>
      </c>
      <c r="I55" s="27">
        <v>69.924000000000021</v>
      </c>
    </row>
    <row r="56" spans="2:9" x14ac:dyDescent="0.25">
      <c r="B56" s="28" t="s">
        <v>41</v>
      </c>
      <c r="C56" s="29">
        <v>44511</v>
      </c>
      <c r="D56" s="30">
        <v>169.67</v>
      </c>
      <c r="G56" s="25"/>
      <c r="H56" s="26">
        <v>44511</v>
      </c>
      <c r="I56" s="27">
        <v>73.7</v>
      </c>
    </row>
    <row r="57" spans="2:9" x14ac:dyDescent="0.25">
      <c r="B57" s="28" t="s">
        <v>41</v>
      </c>
      <c r="C57" s="29">
        <v>44512</v>
      </c>
      <c r="D57" s="30">
        <v>179.75</v>
      </c>
      <c r="G57" s="25"/>
      <c r="H57" s="26">
        <v>44512</v>
      </c>
      <c r="I57" s="27">
        <v>74.475999999999999</v>
      </c>
    </row>
    <row r="58" spans="2:9" x14ac:dyDescent="0.25">
      <c r="B58" s="28" t="s">
        <v>41</v>
      </c>
      <c r="C58" s="29">
        <v>44515</v>
      </c>
      <c r="D58" s="30">
        <v>186.25</v>
      </c>
      <c r="G58" s="25"/>
      <c r="H58" s="26">
        <v>44515</v>
      </c>
      <c r="I58" s="27">
        <v>78.995000000000005</v>
      </c>
    </row>
    <row r="59" spans="2:9" x14ac:dyDescent="0.25">
      <c r="B59" s="28" t="s">
        <v>41</v>
      </c>
      <c r="C59" s="29">
        <v>44516</v>
      </c>
      <c r="D59" s="30">
        <v>203.18</v>
      </c>
      <c r="G59" s="25"/>
      <c r="H59" s="26">
        <v>44516</v>
      </c>
      <c r="I59" s="27">
        <v>93.14</v>
      </c>
    </row>
    <row r="60" spans="2:9" x14ac:dyDescent="0.25">
      <c r="B60" s="28" t="s">
        <v>41</v>
      </c>
      <c r="C60" s="29">
        <v>44517</v>
      </c>
      <c r="D60" s="30">
        <v>225.19</v>
      </c>
      <c r="G60" s="25"/>
      <c r="H60" s="26">
        <v>44517</v>
      </c>
      <c r="I60" s="27">
        <v>93.887</v>
      </c>
    </row>
    <row r="61" spans="2:9" x14ac:dyDescent="0.25">
      <c r="B61" s="28" t="s">
        <v>41</v>
      </c>
      <c r="C61" s="29">
        <v>44518</v>
      </c>
      <c r="D61" s="30">
        <v>210.16</v>
      </c>
      <c r="G61" s="25"/>
      <c r="H61" s="26">
        <v>44518</v>
      </c>
      <c r="I61" s="27">
        <v>94.195999999999998</v>
      </c>
    </row>
    <row r="62" spans="2:9" x14ac:dyDescent="0.25">
      <c r="B62" s="28" t="s">
        <v>41</v>
      </c>
      <c r="C62" s="29">
        <v>44519</v>
      </c>
      <c r="D62" s="30">
        <v>199.17</v>
      </c>
      <c r="G62" s="25"/>
      <c r="H62" s="26">
        <v>44519</v>
      </c>
      <c r="I62" s="27">
        <v>86.85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00000000-0004-0000-2500-000000000000}"/>
    <hyperlink ref="H28:I28" r:id="rId2" display="CEGH" xr:uid="{00000000-0004-0000-2500-000001000000}"/>
    <hyperlink ref="B21" r:id="rId3" xr:uid="{00000000-0004-0000-2500-000002000000}"/>
    <hyperlink ref="G21" r:id="rId4" xr:uid="{00000000-0004-0000-2500-000003000000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A6458-AA1B-4B42-85A4-E3C13E0A6A19}">
  <dimension ref="A1:J63"/>
  <sheetViews>
    <sheetView topLeftCell="A3" zoomScaleNormal="100" workbookViewId="0">
      <selection activeCell="C13" sqref="C10:C13"/>
    </sheetView>
  </sheetViews>
  <sheetFormatPr baseColWidth="10" defaultColWidth="11.42578125" defaultRowHeight="15" x14ac:dyDescent="0.25"/>
  <cols>
    <col min="1" max="1" width="5.7109375" style="46" customWidth="1"/>
    <col min="2" max="2" width="24.42578125" style="46" customWidth="1"/>
    <col min="3" max="4" width="16.5703125" style="46" customWidth="1"/>
    <col min="5" max="6" width="5.7109375" style="46" customWidth="1"/>
    <col min="7" max="7" width="24.42578125" style="46" customWidth="1"/>
    <col min="8" max="9" width="16.5703125" style="46" customWidth="1"/>
    <col min="10" max="10" width="5.7109375" style="1" customWidth="1"/>
    <col min="11" max="16384" width="11.42578125" style="1"/>
  </cols>
  <sheetData>
    <row r="1" spans="2:9" x14ac:dyDescent="0.25">
      <c r="B1" s="56"/>
      <c r="C1" s="56"/>
      <c r="D1" s="56"/>
      <c r="E1" s="56"/>
      <c r="F1" s="56"/>
      <c r="G1" s="56"/>
      <c r="H1" s="56"/>
      <c r="I1" s="56"/>
    </row>
    <row r="2" spans="2:9" x14ac:dyDescent="0.25">
      <c r="B2" s="56"/>
      <c r="C2" s="56"/>
      <c r="D2" s="56"/>
      <c r="E2" s="56"/>
      <c r="F2" s="56"/>
      <c r="G2" s="56"/>
      <c r="H2" s="56"/>
      <c r="I2" s="56"/>
    </row>
    <row r="3" spans="2:9" x14ac:dyDescent="0.25">
      <c r="B3" s="56"/>
      <c r="C3" s="56"/>
      <c r="D3" s="56"/>
      <c r="E3" s="56"/>
      <c r="F3" s="56"/>
      <c r="G3" s="56"/>
      <c r="H3" s="56"/>
      <c r="I3" s="56"/>
    </row>
    <row r="4" spans="2:9" x14ac:dyDescent="0.25">
      <c r="B4" s="56"/>
      <c r="C4" s="56"/>
      <c r="D4" s="56"/>
      <c r="E4" s="56"/>
      <c r="F4" s="56"/>
      <c r="G4" s="56"/>
      <c r="H4" s="56"/>
      <c r="I4" s="56"/>
    </row>
    <row r="5" spans="2:9" x14ac:dyDescent="0.25">
      <c r="B5" s="56"/>
      <c r="C5" s="56"/>
      <c r="D5" s="56"/>
      <c r="E5" s="56"/>
      <c r="F5" s="56"/>
      <c r="G5" s="56"/>
      <c r="H5" s="56"/>
      <c r="I5" s="56"/>
    </row>
    <row r="6" spans="2:9" ht="15.75" thickBot="1" x14ac:dyDescent="0.3">
      <c r="B6" s="56"/>
      <c r="C6" s="56"/>
      <c r="D6" s="56"/>
      <c r="E6" s="56"/>
      <c r="F6" s="56"/>
      <c r="G6" s="56"/>
      <c r="H6" s="56"/>
      <c r="I6" s="56"/>
    </row>
    <row r="7" spans="2:9" x14ac:dyDescent="0.25">
      <c r="B7" s="80" t="s">
        <v>101</v>
      </c>
      <c r="C7" s="81"/>
      <c r="D7" s="82"/>
      <c r="E7" s="1"/>
      <c r="F7" s="1"/>
      <c r="G7" s="80" t="s">
        <v>102</v>
      </c>
      <c r="H7" s="81"/>
      <c r="I7" s="82"/>
    </row>
    <row r="8" spans="2:9" ht="15.75" thickBot="1" x14ac:dyDescent="0.3">
      <c r="B8" s="83" t="str">
        <f ca="1">MID(CELL("dateiname",A1),FIND("]",CELL("dateiname",A1))+1,255)</f>
        <v>März 2026</v>
      </c>
      <c r="C8" s="84"/>
      <c r="D8" s="85"/>
      <c r="E8" s="1"/>
      <c r="F8" s="1"/>
      <c r="G8" s="83" t="str">
        <f ca="1">MID(CELL("dateiname",F1),FIND("]",CELL("dateiname",F1))+1,255)</f>
        <v>März 2026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12.03</v>
      </c>
      <c r="D10" s="12">
        <f>C10*1.2</f>
        <v>14.435999999999998</v>
      </c>
      <c r="E10" s="13"/>
      <c r="F10" s="13"/>
      <c r="G10" s="15" t="s">
        <v>31</v>
      </c>
      <c r="H10" s="41">
        <f>ROUND((($H$30-$H$31)+4.75)/10,2)</f>
        <v>4.17</v>
      </c>
      <c r="I10" s="12">
        <f>H10*1.2</f>
        <v>5.0039999999999996</v>
      </c>
    </row>
    <row r="11" spans="2:9" x14ac:dyDescent="0.25">
      <c r="B11" s="16" t="s">
        <v>24</v>
      </c>
      <c r="C11" s="41">
        <f>ROUND(((($C$30-$C$31)*1.1)+9.75)/10,2)</f>
        <v>12.03</v>
      </c>
      <c r="D11" s="12">
        <f t="shared" ref="D11:D13" si="0">C11*1.2</f>
        <v>14.435999999999998</v>
      </c>
      <c r="E11" s="13"/>
      <c r="F11" s="13"/>
      <c r="G11" s="15" t="s">
        <v>30</v>
      </c>
      <c r="H11" s="41">
        <f>ROUND((($H$30-$H$31)+4.75)/10,2)</f>
        <v>4.17</v>
      </c>
      <c r="I11" s="12">
        <f t="shared" ref="I11:I13" si="1">H11*1.2</f>
        <v>5.0039999999999996</v>
      </c>
    </row>
    <row r="12" spans="2:9" x14ac:dyDescent="0.25">
      <c r="B12" s="15" t="s">
        <v>25</v>
      </c>
      <c r="C12" s="41">
        <f>ROUND(((($C$30-$C$31)*1.1)+14.75)/10,2)</f>
        <v>12.53</v>
      </c>
      <c r="D12" s="12">
        <f t="shared" si="0"/>
        <v>15.035999999999998</v>
      </c>
      <c r="E12" s="13"/>
      <c r="F12" s="13"/>
      <c r="G12" s="15" t="s">
        <v>29</v>
      </c>
      <c r="H12" s="41">
        <f>ROUND((($H$30-$H$31)+9.75)/10,2)</f>
        <v>4.67</v>
      </c>
      <c r="I12" s="12">
        <f t="shared" si="1"/>
        <v>5.6040000000000001</v>
      </c>
    </row>
    <row r="13" spans="2:9" x14ac:dyDescent="0.25">
      <c r="B13" s="15" t="s">
        <v>26</v>
      </c>
      <c r="C13" s="41">
        <f>ROUND(((($C$30-$C$31)*1.1)+14.75)/10,2)</f>
        <v>12.53</v>
      </c>
      <c r="D13" s="12">
        <f t="shared" si="0"/>
        <v>15.035999999999998</v>
      </c>
      <c r="E13" s="13"/>
      <c r="F13" s="13"/>
      <c r="G13" s="15" t="s">
        <v>32</v>
      </c>
      <c r="H13" s="41">
        <f>ROUND((($H$30-$H$31)+9.75)/10,2)</f>
        <v>4.67</v>
      </c>
      <c r="I13" s="12">
        <f t="shared" si="1"/>
        <v>5.6040000000000001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>
      <c r="B15" s="1"/>
      <c r="C15" s="1"/>
      <c r="D15" s="1"/>
      <c r="E15" s="1"/>
      <c r="F15" s="1"/>
      <c r="G15" s="1"/>
      <c r="H15" s="1"/>
      <c r="I15" s="1"/>
    </row>
    <row r="16" spans="2:9" ht="15.75" thickBot="1" x14ac:dyDescent="0.3">
      <c r="B16" s="77" t="s">
        <v>103</v>
      </c>
      <c r="C16" s="78"/>
      <c r="D16" s="79"/>
      <c r="E16" s="1"/>
      <c r="F16" s="1"/>
      <c r="G16" s="77" t="s">
        <v>104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E17" s="1"/>
      <c r="F17" s="1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E18" s="1"/>
      <c r="F18" s="1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E19" s="1"/>
      <c r="F19" s="1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E20" s="1"/>
      <c r="F20" s="1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E21" s="1"/>
      <c r="F21" s="1"/>
      <c r="G21" s="36" t="s">
        <v>89</v>
      </c>
      <c r="H21" s="38"/>
      <c r="I21" s="31" t="s">
        <v>18</v>
      </c>
    </row>
    <row r="22" spans="2:10" ht="15.75" thickBot="1" x14ac:dyDescent="0.3">
      <c r="B22" s="1"/>
      <c r="C22" s="1"/>
      <c r="D22" s="1"/>
      <c r="E22" s="1"/>
      <c r="F22" s="1"/>
      <c r="G22" s="1"/>
      <c r="H22" s="1"/>
      <c r="I22" s="1"/>
    </row>
    <row r="23" spans="2:10" ht="15.75" thickBot="1" x14ac:dyDescent="0.3">
      <c r="B23" s="77" t="s">
        <v>100</v>
      </c>
      <c r="C23" s="78"/>
      <c r="D23" s="79"/>
      <c r="E23" s="1"/>
      <c r="F23" s="1"/>
      <c r="G23" s="77" t="s">
        <v>105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E24" s="1"/>
      <c r="F24" s="1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E25" s="1"/>
      <c r="F25" s="1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März 2026</v>
      </c>
      <c r="D26" s="102"/>
      <c r="E26" s="1"/>
      <c r="F26" s="1"/>
      <c r="G26" s="18" t="s">
        <v>0</v>
      </c>
      <c r="H26" s="103" t="str">
        <f ca="1">G8</f>
        <v>März 2026</v>
      </c>
      <c r="I26" s="104"/>
    </row>
    <row r="27" spans="2:10" x14ac:dyDescent="0.25">
      <c r="B27" s="19" t="s">
        <v>1</v>
      </c>
      <c r="C27" s="105" t="s">
        <v>20</v>
      </c>
      <c r="D27" s="105"/>
      <c r="E27" s="1"/>
      <c r="F27" s="1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E28" s="1"/>
      <c r="F28" s="1"/>
      <c r="G28" s="19" t="s">
        <v>14</v>
      </c>
      <c r="H28" s="97" t="s">
        <v>10</v>
      </c>
      <c r="I28" s="98"/>
    </row>
    <row r="29" spans="2:10" ht="15.75" thickBot="1" x14ac:dyDescent="0.3">
      <c r="B29" s="62"/>
      <c r="C29" s="63"/>
      <c r="D29" s="63"/>
      <c r="E29" s="56"/>
      <c r="F29" s="56"/>
      <c r="G29" s="62"/>
      <c r="H29" s="63"/>
      <c r="I29" s="63"/>
    </row>
    <row r="30" spans="2:10" ht="15.75" thickBot="1" x14ac:dyDescent="0.3">
      <c r="B30" s="50" t="s">
        <v>8</v>
      </c>
      <c r="C30" s="51">
        <f>AVERAGE(D41:D63)</f>
        <v>100.45652173913044</v>
      </c>
      <c r="D30" s="52" t="s">
        <v>5</v>
      </c>
      <c r="E30" s="56"/>
      <c r="F30" s="56"/>
      <c r="G30" s="50" t="s">
        <v>8</v>
      </c>
      <c r="H30" s="51">
        <f>I34</f>
        <v>36.935043478260866</v>
      </c>
      <c r="I30" s="52" t="s">
        <v>5</v>
      </c>
    </row>
    <row r="31" spans="2:10" ht="15.75" thickBot="1" x14ac:dyDescent="0.3">
      <c r="B31" s="53" t="s">
        <v>19</v>
      </c>
      <c r="C31" s="54"/>
      <c r="D31" s="55" t="s">
        <v>5</v>
      </c>
      <c r="E31" s="56"/>
      <c r="F31" s="56"/>
      <c r="G31" s="53" t="s">
        <v>19</v>
      </c>
      <c r="H31" s="54"/>
      <c r="I31" s="55" t="s">
        <v>5</v>
      </c>
    </row>
    <row r="32" spans="2:10" x14ac:dyDescent="0.25">
      <c r="B32" s="62"/>
      <c r="C32" s="64"/>
      <c r="D32" s="62"/>
      <c r="E32" s="56"/>
      <c r="F32" s="56"/>
      <c r="G32" s="56"/>
      <c r="H32" s="56"/>
      <c r="I32" s="56"/>
    </row>
    <row r="33" spans="2:9" x14ac:dyDescent="0.25">
      <c r="B33" s="56"/>
      <c r="C33" s="56"/>
      <c r="D33" s="56"/>
      <c r="E33" s="56"/>
      <c r="F33" s="56"/>
      <c r="G33" s="65" t="s">
        <v>2</v>
      </c>
      <c r="H33" s="66" t="s">
        <v>3</v>
      </c>
      <c r="I33" s="67" t="s">
        <v>4</v>
      </c>
    </row>
    <row r="34" spans="2:9" x14ac:dyDescent="0.25">
      <c r="B34" s="56"/>
      <c r="C34" s="56"/>
      <c r="D34" s="56"/>
      <c r="E34" s="56"/>
      <c r="F34" s="56"/>
      <c r="G34" s="99" t="str">
        <f ca="1">"1st Front Month - "&amp;G8</f>
        <v>1st Front Month - März 2026</v>
      </c>
      <c r="H34" s="100"/>
      <c r="I34" s="68">
        <f>AVERAGE(I41:I63)</f>
        <v>36.935043478260866</v>
      </c>
    </row>
    <row r="35" spans="2:9" x14ac:dyDescent="0.25">
      <c r="B35" s="56"/>
      <c r="C35" s="56"/>
      <c r="D35" s="56"/>
      <c r="E35" s="56"/>
      <c r="F35" s="56"/>
      <c r="G35" s="56"/>
      <c r="H35" s="56"/>
      <c r="I35" s="56"/>
    </row>
    <row r="36" spans="2:9" x14ac:dyDescent="0.25">
      <c r="B36" s="56"/>
      <c r="C36" s="56"/>
      <c r="D36" s="56"/>
      <c r="E36" s="56"/>
      <c r="F36" s="56"/>
      <c r="G36" s="56"/>
      <c r="H36" s="56"/>
      <c r="I36" s="56"/>
    </row>
    <row r="37" spans="2:9" x14ac:dyDescent="0.25">
      <c r="B37" s="56"/>
      <c r="C37" s="56"/>
      <c r="D37" s="56"/>
      <c r="E37" s="56"/>
      <c r="F37" s="56"/>
      <c r="G37" s="101" t="str">
        <f ca="1">"**Einmalrabatt gültig ausschliesslich für den Monat "&amp;MID(CELL("dateiname",A4),FIND("]",CELL("dateiname",A4))+1,255)</f>
        <v>**Einmalrabatt gültig ausschliesslich für den Monat März 2026</v>
      </c>
      <c r="H37" s="101"/>
      <c r="I37" s="101"/>
    </row>
    <row r="38" spans="2:9" x14ac:dyDescent="0.25">
      <c r="B38" s="56"/>
      <c r="C38" s="56"/>
      <c r="D38" s="56"/>
      <c r="E38" s="56"/>
      <c r="F38" s="56"/>
      <c r="G38" s="56"/>
      <c r="H38" s="56"/>
      <c r="I38" s="56"/>
    </row>
    <row r="39" spans="2:9" x14ac:dyDescent="0.25">
      <c r="B39" s="56"/>
      <c r="C39" s="56"/>
      <c r="D39" s="56"/>
      <c r="E39" s="56"/>
      <c r="F39" s="56"/>
      <c r="G39" s="56"/>
      <c r="H39" s="56"/>
      <c r="I39" s="56"/>
    </row>
    <row r="40" spans="2:9" x14ac:dyDescent="0.25">
      <c r="B40" s="57" t="s">
        <v>39</v>
      </c>
      <c r="C40" s="58" t="s">
        <v>3</v>
      </c>
      <c r="D40" s="59" t="s">
        <v>4</v>
      </c>
      <c r="E40" s="56"/>
      <c r="F40" s="56"/>
      <c r="G40" s="57" t="s">
        <v>40</v>
      </c>
      <c r="H40" s="69" t="s">
        <v>3</v>
      </c>
      <c r="I40" s="59" t="s">
        <v>38</v>
      </c>
    </row>
    <row r="41" spans="2:9" x14ac:dyDescent="0.25">
      <c r="B41" s="73" t="s">
        <v>109</v>
      </c>
      <c r="C41" s="26">
        <v>46043</v>
      </c>
      <c r="D41" s="61">
        <v>108.21</v>
      </c>
      <c r="E41" s="56"/>
      <c r="F41" s="56"/>
      <c r="G41" s="73" t="s">
        <v>108</v>
      </c>
      <c r="H41" s="26">
        <v>46043</v>
      </c>
      <c r="I41" s="61">
        <v>40.649000000000008</v>
      </c>
    </row>
    <row r="42" spans="2:9" x14ac:dyDescent="0.25">
      <c r="B42" s="73" t="s">
        <v>109</v>
      </c>
      <c r="C42" s="29">
        <v>46044</v>
      </c>
      <c r="D42" s="61">
        <v>105.25</v>
      </c>
      <c r="E42" s="56"/>
      <c r="F42" s="56"/>
      <c r="G42" s="73" t="s">
        <v>108</v>
      </c>
      <c r="H42" s="29">
        <v>46044</v>
      </c>
      <c r="I42" s="61">
        <v>39.720999999999997</v>
      </c>
    </row>
    <row r="43" spans="2:9" x14ac:dyDescent="0.25">
      <c r="B43" s="73" t="s">
        <v>109</v>
      </c>
      <c r="C43" s="26">
        <v>46045</v>
      </c>
      <c r="D43" s="75">
        <v>109.8</v>
      </c>
      <c r="G43" s="73" t="s">
        <v>108</v>
      </c>
      <c r="H43" s="26">
        <v>46045</v>
      </c>
      <c r="I43" s="61">
        <v>41.347000000000001</v>
      </c>
    </row>
    <row r="44" spans="2:9" x14ac:dyDescent="0.25">
      <c r="B44" s="73" t="s">
        <v>109</v>
      </c>
      <c r="C44" s="29">
        <v>46048</v>
      </c>
      <c r="D44" s="61">
        <v>108.33</v>
      </c>
      <c r="G44" s="73" t="s">
        <v>108</v>
      </c>
      <c r="H44" s="29">
        <v>46048</v>
      </c>
      <c r="I44" s="61">
        <v>40.493000000000002</v>
      </c>
    </row>
    <row r="45" spans="2:9" x14ac:dyDescent="0.25">
      <c r="B45" s="73" t="s">
        <v>109</v>
      </c>
      <c r="C45" s="26">
        <v>46049</v>
      </c>
      <c r="D45" s="61">
        <v>108.42</v>
      </c>
      <c r="G45" s="73" t="s">
        <v>108</v>
      </c>
      <c r="H45" s="26">
        <v>46049</v>
      </c>
      <c r="I45" s="61">
        <v>40.314999999999998</v>
      </c>
    </row>
    <row r="46" spans="2:9" x14ac:dyDescent="0.25">
      <c r="B46" s="73" t="s">
        <v>109</v>
      </c>
      <c r="C46" s="29">
        <v>46050</v>
      </c>
      <c r="D46" s="61">
        <v>108.35</v>
      </c>
      <c r="G46" s="73" t="s">
        <v>108</v>
      </c>
      <c r="H46" s="29">
        <v>46050</v>
      </c>
      <c r="I46" s="74">
        <v>39.549999999999997</v>
      </c>
    </row>
    <row r="47" spans="2:9" x14ac:dyDescent="0.25">
      <c r="B47" s="73" t="s">
        <v>109</v>
      </c>
      <c r="C47" s="26">
        <v>46051</v>
      </c>
      <c r="D47" s="61">
        <v>109.73</v>
      </c>
      <c r="G47" s="73" t="s">
        <v>108</v>
      </c>
      <c r="H47" s="26">
        <v>46051</v>
      </c>
      <c r="I47" s="74">
        <v>40.61</v>
      </c>
    </row>
    <row r="48" spans="2:9" x14ac:dyDescent="0.25">
      <c r="B48" s="73" t="s">
        <v>109</v>
      </c>
      <c r="C48" s="29">
        <v>46052</v>
      </c>
      <c r="D48" s="61">
        <v>109.85</v>
      </c>
      <c r="G48" s="73" t="s">
        <v>108</v>
      </c>
      <c r="H48" s="29">
        <v>46052</v>
      </c>
      <c r="I48" s="61">
        <v>41.161000000000001</v>
      </c>
    </row>
    <row r="49" spans="2:9" x14ac:dyDescent="0.25">
      <c r="B49" s="73" t="s">
        <v>109</v>
      </c>
      <c r="C49" s="26">
        <v>46055</v>
      </c>
      <c r="D49" s="61">
        <v>102.47</v>
      </c>
      <c r="G49" s="73" t="s">
        <v>108</v>
      </c>
      <c r="H49" s="26">
        <v>46055</v>
      </c>
      <c r="I49" s="61">
        <v>36.136000000000003</v>
      </c>
    </row>
    <row r="50" spans="2:9" x14ac:dyDescent="0.25">
      <c r="B50" s="73" t="s">
        <v>109</v>
      </c>
      <c r="C50" s="29">
        <v>46056</v>
      </c>
      <c r="D50" s="61">
        <v>101.09</v>
      </c>
      <c r="G50" s="73" t="s">
        <v>108</v>
      </c>
      <c r="H50" s="29">
        <v>46056</v>
      </c>
      <c r="I50" s="61">
        <v>35.347000000000001</v>
      </c>
    </row>
    <row r="51" spans="2:9" x14ac:dyDescent="0.25">
      <c r="B51" s="73" t="s">
        <v>109</v>
      </c>
      <c r="C51" s="26">
        <v>46057</v>
      </c>
      <c r="D51" s="61">
        <v>102.21</v>
      </c>
      <c r="G51" s="73" t="s">
        <v>108</v>
      </c>
      <c r="H51" s="26">
        <v>46057</v>
      </c>
      <c r="I51" s="61">
        <v>36.033999999999999</v>
      </c>
    </row>
    <row r="52" spans="2:9" x14ac:dyDescent="0.25">
      <c r="B52" s="73" t="s">
        <v>109</v>
      </c>
      <c r="C52" s="29">
        <v>46058</v>
      </c>
      <c r="D52" s="61">
        <v>100.55</v>
      </c>
      <c r="G52" s="73" t="s">
        <v>108</v>
      </c>
      <c r="H52" s="29">
        <v>46058</v>
      </c>
      <c r="I52" s="61">
        <v>36.139000000000003</v>
      </c>
    </row>
    <row r="53" spans="2:9" x14ac:dyDescent="0.25">
      <c r="B53" s="73" t="s">
        <v>109</v>
      </c>
      <c r="C53" s="26">
        <v>46059</v>
      </c>
      <c r="D53" s="61">
        <v>103.91</v>
      </c>
      <c r="G53" s="73" t="s">
        <v>108</v>
      </c>
      <c r="H53" s="26">
        <v>46059</v>
      </c>
      <c r="I53" s="61">
        <v>37.942</v>
      </c>
    </row>
    <row r="54" spans="2:9" x14ac:dyDescent="0.25">
      <c r="B54" s="73" t="s">
        <v>109</v>
      </c>
      <c r="C54" s="29">
        <v>46062</v>
      </c>
      <c r="D54" s="61">
        <v>100.99</v>
      </c>
      <c r="G54" s="73" t="s">
        <v>108</v>
      </c>
      <c r="H54" s="29">
        <v>46062</v>
      </c>
      <c r="I54" s="61">
        <v>35.738</v>
      </c>
    </row>
    <row r="55" spans="2:9" x14ac:dyDescent="0.25">
      <c r="B55" s="73" t="s">
        <v>109</v>
      </c>
      <c r="C55" s="26">
        <v>46063</v>
      </c>
      <c r="D55" s="61">
        <v>97.01</v>
      </c>
      <c r="G55" s="73" t="s">
        <v>108</v>
      </c>
      <c r="H55" s="26">
        <v>46063</v>
      </c>
      <c r="I55" s="61">
        <v>34.154000000000003</v>
      </c>
    </row>
    <row r="56" spans="2:9" x14ac:dyDescent="0.25">
      <c r="B56" s="73" t="s">
        <v>109</v>
      </c>
      <c r="C56" s="29">
        <v>46064</v>
      </c>
      <c r="D56" s="61">
        <v>95.38</v>
      </c>
      <c r="G56" s="73" t="s">
        <v>108</v>
      </c>
      <c r="H56" s="29">
        <v>46064</v>
      </c>
      <c r="I56" s="61">
        <v>34.381</v>
      </c>
    </row>
    <row r="57" spans="2:9" x14ac:dyDescent="0.25">
      <c r="B57" s="73" t="s">
        <v>109</v>
      </c>
      <c r="C57" s="26">
        <v>46065</v>
      </c>
      <c r="D57" s="61">
        <v>94.68</v>
      </c>
      <c r="G57" s="73" t="s">
        <v>108</v>
      </c>
      <c r="H57" s="26">
        <v>46065</v>
      </c>
      <c r="I57" s="61">
        <v>35.284999999999997</v>
      </c>
    </row>
    <row r="58" spans="2:9" x14ac:dyDescent="0.25">
      <c r="B58" s="73" t="s">
        <v>109</v>
      </c>
      <c r="C58" s="29">
        <v>46066</v>
      </c>
      <c r="D58" s="61">
        <v>93.13</v>
      </c>
      <c r="G58" s="73" t="s">
        <v>108</v>
      </c>
      <c r="H58" s="29">
        <v>46066</v>
      </c>
      <c r="I58" s="74">
        <v>34.9</v>
      </c>
    </row>
    <row r="59" spans="2:9" x14ac:dyDescent="0.25">
      <c r="B59" s="73" t="s">
        <v>109</v>
      </c>
      <c r="C59" s="26">
        <v>46069</v>
      </c>
      <c r="D59" s="61">
        <v>88.47</v>
      </c>
      <c r="G59" s="73" t="s">
        <v>108</v>
      </c>
      <c r="H59" s="26">
        <v>46069</v>
      </c>
      <c r="I59" s="61">
        <v>33.540999999999997</v>
      </c>
    </row>
    <row r="60" spans="2:9" x14ac:dyDescent="0.25">
      <c r="B60" s="73" t="s">
        <v>109</v>
      </c>
      <c r="C60" s="29">
        <v>46070</v>
      </c>
      <c r="D60" s="61">
        <v>87.83</v>
      </c>
      <c r="G60" s="73" t="s">
        <v>108</v>
      </c>
      <c r="H60" s="29">
        <v>46070</v>
      </c>
      <c r="I60" s="61">
        <v>32.313000000000002</v>
      </c>
    </row>
    <row r="61" spans="2:9" x14ac:dyDescent="0.25">
      <c r="B61" s="73" t="s">
        <v>109</v>
      </c>
      <c r="C61" s="26">
        <v>46071</v>
      </c>
      <c r="D61" s="61">
        <v>90.89</v>
      </c>
      <c r="G61" s="73" t="s">
        <v>108</v>
      </c>
      <c r="H61" s="26">
        <v>46071</v>
      </c>
      <c r="I61" s="61">
        <v>33.881999999999998</v>
      </c>
    </row>
    <row r="62" spans="2:9" x14ac:dyDescent="0.25">
      <c r="B62" s="73" t="s">
        <v>109</v>
      </c>
      <c r="C62" s="29">
        <v>46072</v>
      </c>
      <c r="D62" s="61">
        <v>92.71</v>
      </c>
      <c r="G62" s="73" t="s">
        <v>108</v>
      </c>
      <c r="H62" s="29">
        <v>46072</v>
      </c>
      <c r="I62" s="61">
        <v>35.750999999999998</v>
      </c>
    </row>
    <row r="63" spans="2:9" x14ac:dyDescent="0.25">
      <c r="B63" s="73" t="s">
        <v>109</v>
      </c>
      <c r="C63" s="26">
        <v>46073</v>
      </c>
      <c r="D63" s="61">
        <v>91.24</v>
      </c>
      <c r="G63" s="73" t="s">
        <v>108</v>
      </c>
      <c r="H63" s="26">
        <v>46073</v>
      </c>
      <c r="I63" s="61">
        <v>34.117000000000004</v>
      </c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phoneticPr fontId="19" type="noConversion"/>
  <hyperlinks>
    <hyperlink ref="C28:D28" r:id="rId1" display="EEX" xr:uid="{B80DFFF6-EDD0-47D0-8AD5-639B7D627CEC}"/>
    <hyperlink ref="B21" r:id="rId2" display="Berechnungsdetails im Preisblatt (Seite 3)" xr:uid="{B549F734-197B-451A-87EB-F3AB4C69CC2E}"/>
    <hyperlink ref="G21" r:id="rId3" display="Berechnungsdetails im Preisblatt (Seite 3)" xr:uid="{B9363D56-EC90-4813-A06C-3F1B083A2C95}"/>
    <hyperlink ref="H28:I28" r:id="rId4" display="CEGH" xr:uid="{4E95B8DC-33B7-4211-85C4-09BF55FB4647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884C7-B168-46DE-9899-DBAB77DE0A01}">
  <dimension ref="A1:J62"/>
  <sheetViews>
    <sheetView topLeftCell="A6" zoomScaleNormal="100" workbookViewId="0">
      <selection activeCell="H41" sqref="H41:I42"/>
    </sheetView>
  </sheetViews>
  <sheetFormatPr baseColWidth="10" defaultColWidth="11.42578125" defaultRowHeight="15" x14ac:dyDescent="0.25"/>
  <cols>
    <col min="1" max="1" width="5.7109375" style="46" customWidth="1"/>
    <col min="2" max="2" width="24.42578125" style="46" customWidth="1"/>
    <col min="3" max="4" width="16.5703125" style="46" customWidth="1"/>
    <col min="5" max="6" width="5.7109375" style="46" customWidth="1"/>
    <col min="7" max="7" width="24.42578125" style="46" customWidth="1"/>
    <col min="8" max="9" width="16.5703125" style="46" customWidth="1"/>
    <col min="10" max="10" width="5.7109375" style="1" customWidth="1"/>
    <col min="11" max="16384" width="11.42578125" style="1"/>
  </cols>
  <sheetData>
    <row r="1" spans="2:9" x14ac:dyDescent="0.25">
      <c r="B1" s="56"/>
      <c r="C1" s="56"/>
      <c r="D1" s="56"/>
      <c r="E1" s="56"/>
      <c r="F1" s="56"/>
      <c r="G1" s="56"/>
      <c r="H1" s="56"/>
      <c r="I1" s="56"/>
    </row>
    <row r="2" spans="2:9" x14ac:dyDescent="0.25">
      <c r="B2" s="56"/>
      <c r="C2" s="56"/>
      <c r="D2" s="56"/>
      <c r="E2" s="56"/>
      <c r="F2" s="56"/>
      <c r="G2" s="56"/>
      <c r="H2" s="56"/>
      <c r="I2" s="56"/>
    </row>
    <row r="3" spans="2:9" x14ac:dyDescent="0.25">
      <c r="B3" s="56"/>
      <c r="C3" s="56"/>
      <c r="D3" s="56"/>
      <c r="E3" s="56"/>
      <c r="F3" s="56"/>
      <c r="G3" s="56"/>
      <c r="H3" s="56"/>
      <c r="I3" s="56"/>
    </row>
    <row r="4" spans="2:9" x14ac:dyDescent="0.25">
      <c r="B4" s="56"/>
      <c r="C4" s="56"/>
      <c r="D4" s="56"/>
      <c r="E4" s="56"/>
      <c r="F4" s="56"/>
      <c r="G4" s="56"/>
      <c r="H4" s="56"/>
      <c r="I4" s="56"/>
    </row>
    <row r="5" spans="2:9" x14ac:dyDescent="0.25">
      <c r="B5" s="56"/>
      <c r="C5" s="56"/>
      <c r="D5" s="56"/>
      <c r="E5" s="56"/>
      <c r="F5" s="56"/>
      <c r="G5" s="56"/>
      <c r="H5" s="56"/>
      <c r="I5" s="56"/>
    </row>
    <row r="6" spans="2:9" ht="15.75" thickBot="1" x14ac:dyDescent="0.3">
      <c r="B6" s="56"/>
      <c r="C6" s="56"/>
      <c r="D6" s="56"/>
      <c r="E6" s="56"/>
      <c r="F6" s="56"/>
      <c r="G6" s="56"/>
      <c r="H6" s="56"/>
      <c r="I6" s="56"/>
    </row>
    <row r="7" spans="2:9" x14ac:dyDescent="0.25">
      <c r="B7" s="80" t="s">
        <v>101</v>
      </c>
      <c r="C7" s="81"/>
      <c r="D7" s="82"/>
      <c r="E7" s="1"/>
      <c r="F7" s="1"/>
      <c r="G7" s="80" t="s">
        <v>102</v>
      </c>
      <c r="H7" s="81"/>
      <c r="I7" s="82"/>
    </row>
    <row r="8" spans="2:9" ht="15.75" thickBot="1" x14ac:dyDescent="0.3">
      <c r="B8" s="83" t="str">
        <f ca="1">MID(CELL("dateiname",A1),FIND("]",CELL("dateiname",A1))+1,255)</f>
        <v>Februar 2026</v>
      </c>
      <c r="C8" s="84"/>
      <c r="D8" s="85"/>
      <c r="E8" s="1"/>
      <c r="F8" s="1"/>
      <c r="G8" s="83" t="str">
        <f ca="1">MID(CELL("dateiname",F1),FIND("]",CELL("dateiname",F1))+1,255)</f>
        <v>Februar 2026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14.37</v>
      </c>
      <c r="D10" s="12">
        <f>C10*1.2</f>
        <v>17.244</v>
      </c>
      <c r="E10" s="13"/>
      <c r="F10" s="13"/>
      <c r="G10" s="15" t="s">
        <v>31</v>
      </c>
      <c r="H10" s="41">
        <f>ROUND((($H$30-$H$31)+4.75)/10,2)</f>
        <v>3.79</v>
      </c>
      <c r="I10" s="12">
        <f>H10*1.2</f>
        <v>4.548</v>
      </c>
    </row>
    <row r="11" spans="2:9" x14ac:dyDescent="0.25">
      <c r="B11" s="16" t="s">
        <v>24</v>
      </c>
      <c r="C11" s="41">
        <f>ROUND(((($C$30-$C$31)*1.1)+9.75)/10,2)</f>
        <v>14.37</v>
      </c>
      <c r="D11" s="12">
        <f t="shared" ref="D11:D13" si="0">C11*1.2</f>
        <v>17.244</v>
      </c>
      <c r="E11" s="13"/>
      <c r="F11" s="13"/>
      <c r="G11" s="15" t="s">
        <v>30</v>
      </c>
      <c r="H11" s="41">
        <f>ROUND((($H$30-$H$31)+4.75)/10,2)</f>
        <v>3.79</v>
      </c>
      <c r="I11" s="12">
        <f t="shared" ref="I11:I13" si="1">H11*1.2</f>
        <v>4.548</v>
      </c>
    </row>
    <row r="12" spans="2:9" x14ac:dyDescent="0.25">
      <c r="B12" s="15" t="s">
        <v>25</v>
      </c>
      <c r="C12" s="41">
        <f>ROUND(((($C$30-$C$31)*1.1)+14.75)/10,2)</f>
        <v>14.87</v>
      </c>
      <c r="D12" s="12">
        <f t="shared" si="0"/>
        <v>17.843999999999998</v>
      </c>
      <c r="E12" s="13"/>
      <c r="F12" s="13"/>
      <c r="G12" s="15" t="s">
        <v>29</v>
      </c>
      <c r="H12" s="41">
        <f>ROUND((($H$30-$H$31)+9.75)/10,2)</f>
        <v>4.29</v>
      </c>
      <c r="I12" s="12">
        <f t="shared" si="1"/>
        <v>5.1479999999999997</v>
      </c>
    </row>
    <row r="13" spans="2:9" x14ac:dyDescent="0.25">
      <c r="B13" s="15" t="s">
        <v>26</v>
      </c>
      <c r="C13" s="41">
        <f>ROUND(((($C$30-$C$31)*1.1)+14.75)/10,2)</f>
        <v>14.87</v>
      </c>
      <c r="D13" s="12">
        <f t="shared" si="0"/>
        <v>17.843999999999998</v>
      </c>
      <c r="E13" s="13"/>
      <c r="F13" s="13"/>
      <c r="G13" s="15" t="s">
        <v>32</v>
      </c>
      <c r="H13" s="41">
        <f>ROUND((($H$30-$H$31)+9.75)/10,2)</f>
        <v>4.29</v>
      </c>
      <c r="I13" s="12">
        <f t="shared" si="1"/>
        <v>5.1479999999999997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>
      <c r="B15" s="1"/>
      <c r="C15" s="1"/>
      <c r="D15" s="1"/>
      <c r="E15" s="1"/>
      <c r="F15" s="1"/>
      <c r="G15" s="1"/>
      <c r="H15" s="1"/>
      <c r="I15" s="1"/>
    </row>
    <row r="16" spans="2:9" ht="15.75" thickBot="1" x14ac:dyDescent="0.3">
      <c r="B16" s="77" t="s">
        <v>103</v>
      </c>
      <c r="C16" s="78"/>
      <c r="D16" s="79"/>
      <c r="E16" s="1"/>
      <c r="F16" s="1"/>
      <c r="G16" s="77" t="s">
        <v>104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E17" s="1"/>
      <c r="F17" s="1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E18" s="1"/>
      <c r="F18" s="1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E19" s="1"/>
      <c r="F19" s="1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E20" s="1"/>
      <c r="F20" s="1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E21" s="1"/>
      <c r="F21" s="1"/>
      <c r="G21" s="36" t="s">
        <v>89</v>
      </c>
      <c r="H21" s="38"/>
      <c r="I21" s="31" t="s">
        <v>18</v>
      </c>
    </row>
    <row r="22" spans="2:10" ht="15.75" thickBot="1" x14ac:dyDescent="0.3">
      <c r="B22" s="1"/>
      <c r="C22" s="1"/>
      <c r="D22" s="1"/>
      <c r="E22" s="1"/>
      <c r="F22" s="1"/>
      <c r="G22" s="1"/>
      <c r="H22" s="1"/>
      <c r="I22" s="1"/>
    </row>
    <row r="23" spans="2:10" ht="15.75" thickBot="1" x14ac:dyDescent="0.3">
      <c r="B23" s="77" t="s">
        <v>100</v>
      </c>
      <c r="C23" s="78"/>
      <c r="D23" s="79"/>
      <c r="E23" s="1"/>
      <c r="F23" s="1"/>
      <c r="G23" s="77" t="s">
        <v>105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E24" s="1"/>
      <c r="F24" s="1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E25" s="1"/>
      <c r="F25" s="1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Februar 2026</v>
      </c>
      <c r="D26" s="102"/>
      <c r="E26" s="1"/>
      <c r="F26" s="1"/>
      <c r="G26" s="18" t="s">
        <v>0</v>
      </c>
      <c r="H26" s="103" t="str">
        <f ca="1">G8</f>
        <v>Februar 2026</v>
      </c>
      <c r="I26" s="104"/>
    </row>
    <row r="27" spans="2:10" x14ac:dyDescent="0.25">
      <c r="B27" s="19" t="s">
        <v>1</v>
      </c>
      <c r="C27" s="105" t="s">
        <v>20</v>
      </c>
      <c r="D27" s="105"/>
      <c r="E27" s="1"/>
      <c r="F27" s="1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E28" s="1"/>
      <c r="F28" s="1"/>
      <c r="G28" s="19" t="s">
        <v>14</v>
      </c>
      <c r="H28" s="97" t="s">
        <v>10</v>
      </c>
      <c r="I28" s="98"/>
    </row>
    <row r="29" spans="2:10" ht="15.75" thickBot="1" x14ac:dyDescent="0.3">
      <c r="B29" s="62"/>
      <c r="C29" s="63"/>
      <c r="D29" s="63"/>
      <c r="E29" s="56"/>
      <c r="F29" s="56"/>
      <c r="G29" s="62"/>
      <c r="H29" s="63"/>
      <c r="I29" s="63"/>
    </row>
    <row r="30" spans="2:10" ht="15.75" thickBot="1" x14ac:dyDescent="0.3">
      <c r="B30" s="50" t="s">
        <v>8</v>
      </c>
      <c r="C30" s="51">
        <f>AVERAGE(D41:D62)</f>
        <v>121.74526315789475</v>
      </c>
      <c r="D30" s="52" t="s">
        <v>5</v>
      </c>
      <c r="E30" s="56"/>
      <c r="F30" s="56"/>
      <c r="G30" s="50" t="s">
        <v>8</v>
      </c>
      <c r="H30" s="51">
        <f>I34</f>
        <v>33.121631578947373</v>
      </c>
      <c r="I30" s="52" t="s">
        <v>5</v>
      </c>
    </row>
    <row r="31" spans="2:10" ht="15.75" thickBot="1" x14ac:dyDescent="0.3">
      <c r="B31" s="53" t="s">
        <v>19</v>
      </c>
      <c r="C31" s="54"/>
      <c r="D31" s="55" t="s">
        <v>5</v>
      </c>
      <c r="E31" s="56"/>
      <c r="F31" s="56"/>
      <c r="G31" s="53" t="s">
        <v>19</v>
      </c>
      <c r="H31" s="54"/>
      <c r="I31" s="55" t="s">
        <v>5</v>
      </c>
    </row>
    <row r="32" spans="2:10" x14ac:dyDescent="0.25">
      <c r="B32" s="62"/>
      <c r="C32" s="64"/>
      <c r="D32" s="62"/>
      <c r="E32" s="56"/>
      <c r="F32" s="56"/>
      <c r="G32" s="56"/>
      <c r="H32" s="56"/>
      <c r="I32" s="56"/>
    </row>
    <row r="33" spans="2:9" x14ac:dyDescent="0.25">
      <c r="B33" s="56"/>
      <c r="C33" s="56"/>
      <c r="D33" s="56"/>
      <c r="E33" s="56"/>
      <c r="F33" s="56"/>
      <c r="G33" s="65" t="s">
        <v>2</v>
      </c>
      <c r="H33" s="66" t="s">
        <v>3</v>
      </c>
      <c r="I33" s="67" t="s">
        <v>4</v>
      </c>
    </row>
    <row r="34" spans="2:9" x14ac:dyDescent="0.25">
      <c r="B34" s="56"/>
      <c r="C34" s="56"/>
      <c r="D34" s="56"/>
      <c r="E34" s="56"/>
      <c r="F34" s="56"/>
      <c r="G34" s="99" t="str">
        <f ca="1">"1st Front Month - "&amp;G8</f>
        <v>1st Front Month - Februar 2026</v>
      </c>
      <c r="H34" s="100"/>
      <c r="I34" s="68">
        <f>AVERAGE(I41:I62)</f>
        <v>33.121631578947373</v>
      </c>
    </row>
    <row r="35" spans="2:9" x14ac:dyDescent="0.25">
      <c r="B35" s="56"/>
      <c r="C35" s="56"/>
      <c r="D35" s="56"/>
      <c r="E35" s="56"/>
      <c r="F35" s="56"/>
      <c r="G35" s="56"/>
      <c r="H35" s="56"/>
      <c r="I35" s="56"/>
    </row>
    <row r="36" spans="2:9" x14ac:dyDescent="0.25">
      <c r="B36" s="56"/>
      <c r="C36" s="56"/>
      <c r="D36" s="56"/>
      <c r="E36" s="56"/>
      <c r="F36" s="56"/>
      <c r="G36" s="56"/>
      <c r="H36" s="56"/>
      <c r="I36" s="56"/>
    </row>
    <row r="37" spans="2:9" x14ac:dyDescent="0.25">
      <c r="B37" s="56"/>
      <c r="C37" s="56"/>
      <c r="D37" s="56"/>
      <c r="E37" s="56"/>
      <c r="F37" s="56"/>
      <c r="G37" s="101" t="str">
        <f ca="1">"**Einmalrabatt gültig ausschliesslich für den Monat "&amp;MID(CELL("dateiname",A4),FIND("]",CELL("dateiname",A4))+1,255)</f>
        <v>**Einmalrabatt gültig ausschliesslich für den Monat Februar 2026</v>
      </c>
      <c r="H37" s="101"/>
      <c r="I37" s="101"/>
    </row>
    <row r="38" spans="2:9" x14ac:dyDescent="0.25">
      <c r="B38" s="56"/>
      <c r="C38" s="56"/>
      <c r="D38" s="56"/>
      <c r="E38" s="56"/>
      <c r="F38" s="56"/>
      <c r="G38" s="56"/>
      <c r="H38" s="56"/>
      <c r="I38" s="56"/>
    </row>
    <row r="39" spans="2:9" x14ac:dyDescent="0.25">
      <c r="B39" s="56"/>
      <c r="C39" s="56"/>
      <c r="D39" s="56"/>
      <c r="E39" s="56"/>
      <c r="F39" s="56"/>
      <c r="G39" s="56"/>
      <c r="H39" s="56"/>
      <c r="I39" s="56"/>
    </row>
    <row r="40" spans="2:9" x14ac:dyDescent="0.25">
      <c r="B40" s="57" t="s">
        <v>39</v>
      </c>
      <c r="C40" s="58" t="s">
        <v>3</v>
      </c>
      <c r="D40" s="59" t="s">
        <v>4</v>
      </c>
      <c r="E40" s="56"/>
      <c r="F40" s="56"/>
      <c r="G40" s="57" t="s">
        <v>40</v>
      </c>
      <c r="H40" s="69" t="s">
        <v>3</v>
      </c>
      <c r="I40" s="59" t="s">
        <v>38</v>
      </c>
    </row>
    <row r="41" spans="2:9" x14ac:dyDescent="0.25">
      <c r="B41" s="25" t="s">
        <v>107</v>
      </c>
      <c r="C41" s="26">
        <v>46013</v>
      </c>
      <c r="D41" s="27">
        <v>117.41</v>
      </c>
      <c r="E41" s="56"/>
      <c r="F41" s="56"/>
      <c r="G41" s="73"/>
      <c r="H41" s="26">
        <v>46013</v>
      </c>
      <c r="I41" s="61">
        <v>30.428999999999998</v>
      </c>
    </row>
    <row r="42" spans="2:9" x14ac:dyDescent="0.25">
      <c r="B42" s="28" t="s">
        <v>107</v>
      </c>
      <c r="C42" s="29">
        <v>46014</v>
      </c>
      <c r="D42" s="30">
        <v>117.35</v>
      </c>
      <c r="E42" s="56"/>
      <c r="F42" s="56"/>
      <c r="G42" s="73"/>
      <c r="H42" s="29">
        <v>46014</v>
      </c>
      <c r="I42" s="61">
        <v>30.527999999999999</v>
      </c>
    </row>
    <row r="43" spans="2:9" x14ac:dyDescent="0.25">
      <c r="B43" s="28" t="s">
        <v>107</v>
      </c>
      <c r="C43" s="29">
        <v>46015</v>
      </c>
      <c r="D43" s="30">
        <v>117.35</v>
      </c>
      <c r="G43" s="73"/>
      <c r="H43" s="29">
        <v>46015</v>
      </c>
      <c r="I43" s="61">
        <v>31.024000000000004</v>
      </c>
    </row>
    <row r="44" spans="2:9" x14ac:dyDescent="0.25">
      <c r="B44" s="28" t="s">
        <v>107</v>
      </c>
      <c r="C44" s="29">
        <v>46020</v>
      </c>
      <c r="D44" s="30">
        <v>115.85</v>
      </c>
      <c r="G44" s="73"/>
      <c r="H44" s="29">
        <v>46020</v>
      </c>
      <c r="I44" s="61">
        <v>31.106999999999999</v>
      </c>
    </row>
    <row r="45" spans="2:9" x14ac:dyDescent="0.25">
      <c r="B45" s="28" t="s">
        <v>107</v>
      </c>
      <c r="C45" s="29">
        <v>46021</v>
      </c>
      <c r="D45" s="30">
        <v>114.02</v>
      </c>
      <c r="G45" s="73"/>
      <c r="H45" s="29">
        <v>46021</v>
      </c>
      <c r="I45" s="61">
        <v>30.385000000000002</v>
      </c>
    </row>
    <row r="46" spans="2:9" x14ac:dyDescent="0.25">
      <c r="B46" s="28" t="s">
        <v>107</v>
      </c>
      <c r="C46" s="29">
        <v>46022</v>
      </c>
      <c r="D46" s="30">
        <v>114.02</v>
      </c>
      <c r="G46" s="73"/>
      <c r="H46" s="29">
        <v>46022</v>
      </c>
      <c r="I46" s="61">
        <v>31.048999999999999</v>
      </c>
    </row>
    <row r="47" spans="2:9" x14ac:dyDescent="0.25">
      <c r="B47" s="28" t="s">
        <v>107</v>
      </c>
      <c r="C47" s="29">
        <v>46024</v>
      </c>
      <c r="D47" s="30">
        <v>116.51</v>
      </c>
      <c r="G47" s="73"/>
      <c r="H47" s="29">
        <v>46024</v>
      </c>
      <c r="I47" s="61">
        <v>31.82</v>
      </c>
    </row>
    <row r="48" spans="2:9" x14ac:dyDescent="0.25">
      <c r="B48" s="28" t="s">
        <v>107</v>
      </c>
      <c r="C48" s="29">
        <v>46027</v>
      </c>
      <c r="D48" s="30">
        <v>110.84</v>
      </c>
      <c r="G48" s="73"/>
      <c r="H48" s="29">
        <v>46027</v>
      </c>
      <c r="I48" s="61">
        <v>30.231000000000002</v>
      </c>
    </row>
    <row r="49" spans="2:9" x14ac:dyDescent="0.25">
      <c r="B49" s="28" t="s">
        <v>107</v>
      </c>
      <c r="C49" s="29">
        <v>46028</v>
      </c>
      <c r="D49" s="30">
        <v>113.06</v>
      </c>
      <c r="G49" s="73"/>
      <c r="H49" s="29">
        <v>46028</v>
      </c>
      <c r="I49" s="61">
        <v>30.879000000000005</v>
      </c>
    </row>
    <row r="50" spans="2:9" x14ac:dyDescent="0.25">
      <c r="B50" s="28" t="s">
        <v>107</v>
      </c>
      <c r="C50" s="29">
        <v>46029</v>
      </c>
      <c r="D50" s="30">
        <v>116.07</v>
      </c>
      <c r="G50" s="73"/>
      <c r="H50" s="29">
        <v>46029</v>
      </c>
      <c r="I50" s="61">
        <v>31.768000000000004</v>
      </c>
    </row>
    <row r="51" spans="2:9" x14ac:dyDescent="0.25">
      <c r="B51" s="28" t="s">
        <v>107</v>
      </c>
      <c r="C51" s="29">
        <v>46030</v>
      </c>
      <c r="D51" s="30">
        <v>115.19</v>
      </c>
      <c r="G51" s="73"/>
      <c r="H51" s="29">
        <v>46030</v>
      </c>
      <c r="I51" s="61">
        <v>30.715</v>
      </c>
    </row>
    <row r="52" spans="2:9" x14ac:dyDescent="0.25">
      <c r="B52" s="28" t="s">
        <v>107</v>
      </c>
      <c r="C52" s="29">
        <v>46031</v>
      </c>
      <c r="D52" s="30">
        <v>116.21</v>
      </c>
      <c r="G52" s="73"/>
      <c r="H52" s="29">
        <v>46031</v>
      </c>
      <c r="I52" s="61">
        <v>31.557000000000002</v>
      </c>
    </row>
    <row r="53" spans="2:9" x14ac:dyDescent="0.25">
      <c r="B53" s="28" t="s">
        <v>107</v>
      </c>
      <c r="C53" s="29">
        <v>46034</v>
      </c>
      <c r="D53" s="30">
        <v>124.16</v>
      </c>
      <c r="G53" s="73"/>
      <c r="H53" s="29">
        <v>46034</v>
      </c>
      <c r="I53" s="61">
        <v>33.262999999999998</v>
      </c>
    </row>
    <row r="54" spans="2:9" x14ac:dyDescent="0.25">
      <c r="B54" s="28" t="s">
        <v>107</v>
      </c>
      <c r="C54" s="29">
        <v>46035</v>
      </c>
      <c r="D54" s="30">
        <v>129</v>
      </c>
      <c r="G54" s="73"/>
      <c r="H54" s="29">
        <v>46035</v>
      </c>
      <c r="I54" s="61">
        <v>34.518000000000001</v>
      </c>
    </row>
    <row r="55" spans="2:9" x14ac:dyDescent="0.25">
      <c r="B55" s="28" t="s">
        <v>107</v>
      </c>
      <c r="C55" s="29">
        <v>46036</v>
      </c>
      <c r="D55" s="30">
        <v>131.75</v>
      </c>
      <c r="G55" s="73"/>
      <c r="H55" s="29">
        <v>46036</v>
      </c>
      <c r="I55" s="61">
        <v>34.975999999999999</v>
      </c>
    </row>
    <row r="56" spans="2:9" x14ac:dyDescent="0.25">
      <c r="B56" s="28" t="s">
        <v>107</v>
      </c>
      <c r="C56" s="29">
        <v>46037</v>
      </c>
      <c r="D56" s="30">
        <v>134.87</v>
      </c>
      <c r="G56" s="73"/>
      <c r="H56" s="29">
        <v>46037</v>
      </c>
      <c r="I56" s="61">
        <v>36.448</v>
      </c>
    </row>
    <row r="57" spans="2:9" x14ac:dyDescent="0.25">
      <c r="B57" s="28" t="s">
        <v>107</v>
      </c>
      <c r="C57" s="29">
        <v>46038</v>
      </c>
      <c r="D57" s="30">
        <v>142.91</v>
      </c>
      <c r="G57" s="73"/>
      <c r="H57" s="29">
        <v>46038</v>
      </c>
      <c r="I57" s="61">
        <v>40.361000000000004</v>
      </c>
    </row>
    <row r="58" spans="2:9" x14ac:dyDescent="0.25">
      <c r="B58" s="28" t="s">
        <v>107</v>
      </c>
      <c r="C58" s="29">
        <v>46041</v>
      </c>
      <c r="D58" s="30">
        <v>134.32</v>
      </c>
      <c r="G58" s="73"/>
      <c r="H58" s="29">
        <v>46041</v>
      </c>
      <c r="I58" s="61">
        <v>38.826000000000001</v>
      </c>
    </row>
    <row r="59" spans="2:9" x14ac:dyDescent="0.25">
      <c r="B59" s="28" t="s">
        <v>107</v>
      </c>
      <c r="C59" s="29">
        <v>46042</v>
      </c>
      <c r="D59" s="30">
        <v>132.27000000000001</v>
      </c>
      <c r="G59" s="73"/>
      <c r="H59" s="29">
        <v>46042</v>
      </c>
      <c r="I59" s="61">
        <v>39.427000000000007</v>
      </c>
    </row>
    <row r="60" spans="2:9" x14ac:dyDescent="0.25">
      <c r="B60" s="73"/>
      <c r="C60" s="60"/>
      <c r="D60" s="61"/>
      <c r="G60" s="73"/>
      <c r="H60" s="60"/>
      <c r="I60" s="61"/>
    </row>
    <row r="61" spans="2:9" x14ac:dyDescent="0.25">
      <c r="B61" s="73"/>
      <c r="C61" s="60"/>
      <c r="D61" s="61"/>
      <c r="G61" s="73"/>
      <c r="H61" s="60"/>
      <c r="I61" s="61"/>
    </row>
    <row r="62" spans="2:9" x14ac:dyDescent="0.25">
      <c r="B62" s="47"/>
      <c r="C62" s="48"/>
      <c r="D62" s="49"/>
      <c r="G62" s="47"/>
      <c r="H62" s="48"/>
      <c r="I62" s="49"/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55B28C29-0D98-434A-9EE4-8F30F91E91D0}"/>
    <hyperlink ref="B21" r:id="rId2" display="Berechnungsdetails im Preisblatt (Seite 3)" xr:uid="{072DECB5-A48F-483F-8E25-8B92AC30F16E}"/>
    <hyperlink ref="G21" r:id="rId3" display="Berechnungsdetails im Preisblatt (Seite 3)" xr:uid="{128DBA0C-E8A3-4209-A733-032E4A3B7436}"/>
    <hyperlink ref="H28:I28" r:id="rId4" display="CEGH" xr:uid="{293B4E50-5C1A-4435-99E5-0C48C3DBB3D3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14E5C-899E-44D9-9486-40FF6879B83A}">
  <dimension ref="A1:J62"/>
  <sheetViews>
    <sheetView topLeftCell="A39" zoomScaleNormal="100" workbookViewId="0">
      <selection activeCell="G41" sqref="G41"/>
    </sheetView>
  </sheetViews>
  <sheetFormatPr baseColWidth="10" defaultColWidth="11.42578125" defaultRowHeight="15" x14ac:dyDescent="0.25"/>
  <cols>
    <col min="1" max="1" width="5.7109375" style="46" customWidth="1"/>
    <col min="2" max="2" width="24.42578125" style="46" customWidth="1"/>
    <col min="3" max="4" width="16.5703125" style="46" customWidth="1"/>
    <col min="5" max="6" width="5.7109375" style="46" customWidth="1"/>
    <col min="7" max="7" width="24.42578125" style="46" customWidth="1"/>
    <col min="8" max="9" width="16.5703125" style="46" customWidth="1"/>
    <col min="10" max="10" width="5.7109375" style="1" customWidth="1"/>
    <col min="11" max="16384" width="11.42578125" style="1"/>
  </cols>
  <sheetData>
    <row r="1" spans="2:9" x14ac:dyDescent="0.25">
      <c r="B1" s="56"/>
      <c r="C1" s="56"/>
      <c r="D1" s="56"/>
      <c r="E1" s="56"/>
      <c r="F1" s="56"/>
      <c r="G1" s="56"/>
      <c r="H1" s="56"/>
      <c r="I1" s="56"/>
    </row>
    <row r="2" spans="2:9" x14ac:dyDescent="0.25">
      <c r="B2" s="56"/>
      <c r="C2" s="56"/>
      <c r="D2" s="56"/>
      <c r="E2" s="56"/>
      <c r="F2" s="56"/>
      <c r="G2" s="56"/>
      <c r="H2" s="56"/>
      <c r="I2" s="56"/>
    </row>
    <row r="3" spans="2:9" x14ac:dyDescent="0.25">
      <c r="B3" s="56"/>
      <c r="C3" s="56"/>
      <c r="D3" s="56"/>
      <c r="E3" s="56"/>
      <c r="F3" s="56"/>
      <c r="G3" s="56"/>
      <c r="H3" s="56"/>
      <c r="I3" s="56"/>
    </row>
    <row r="4" spans="2:9" x14ac:dyDescent="0.25">
      <c r="B4" s="56"/>
      <c r="C4" s="56"/>
      <c r="D4" s="56"/>
      <c r="E4" s="56"/>
      <c r="F4" s="56"/>
      <c r="G4" s="56"/>
      <c r="H4" s="56"/>
      <c r="I4" s="56"/>
    </row>
    <row r="5" spans="2:9" x14ac:dyDescent="0.25">
      <c r="B5" s="56"/>
      <c r="C5" s="56"/>
      <c r="D5" s="56"/>
      <c r="E5" s="56"/>
      <c r="F5" s="56"/>
      <c r="G5" s="56"/>
      <c r="H5" s="56"/>
      <c r="I5" s="56"/>
    </row>
    <row r="6" spans="2:9" ht="15.75" thickBot="1" x14ac:dyDescent="0.3">
      <c r="B6" s="56"/>
      <c r="C6" s="56"/>
      <c r="D6" s="56"/>
      <c r="E6" s="56"/>
      <c r="F6" s="56"/>
      <c r="G6" s="56"/>
      <c r="H6" s="56"/>
      <c r="I6" s="56"/>
    </row>
    <row r="7" spans="2:9" x14ac:dyDescent="0.25">
      <c r="B7" s="80" t="s">
        <v>101</v>
      </c>
      <c r="C7" s="81"/>
      <c r="D7" s="82"/>
      <c r="E7" s="1"/>
      <c r="F7" s="1"/>
      <c r="G7" s="80" t="s">
        <v>102</v>
      </c>
      <c r="H7" s="81"/>
      <c r="I7" s="82"/>
    </row>
    <row r="8" spans="2:9" ht="15.75" thickBot="1" x14ac:dyDescent="0.3">
      <c r="B8" s="83" t="str">
        <f ca="1">MID(CELL("dateiname",A1),FIND("]",CELL("dateiname",A1))+1,255)</f>
        <v>Jänner 2026</v>
      </c>
      <c r="C8" s="84"/>
      <c r="D8" s="85"/>
      <c r="E8" s="1"/>
      <c r="F8" s="1"/>
      <c r="G8" s="83" t="str">
        <f ca="1">MID(CELL("dateiname",F1),FIND("]",CELL("dateiname",F1))+1,255)</f>
        <v>Jänner 2026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E9" s="1"/>
      <c r="F9" s="1"/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13.46</v>
      </c>
      <c r="D10" s="12">
        <f>C10*1.2</f>
        <v>16.152000000000001</v>
      </c>
      <c r="E10" s="13"/>
      <c r="F10" s="13"/>
      <c r="G10" s="15" t="s">
        <v>31</v>
      </c>
      <c r="H10" s="41">
        <f>ROUND((($H$30-$H$31)+4.75)/10,2)</f>
        <v>3.57</v>
      </c>
      <c r="I10" s="12">
        <f>H10*1.2</f>
        <v>4.2839999999999998</v>
      </c>
    </row>
    <row r="11" spans="2:9" x14ac:dyDescent="0.25">
      <c r="B11" s="16" t="s">
        <v>24</v>
      </c>
      <c r="C11" s="41">
        <f>ROUND(((($C$30-$C$31)*1.1)+9.75)/10,2)</f>
        <v>13.46</v>
      </c>
      <c r="D11" s="12">
        <f t="shared" ref="D11:D13" si="0">C11*1.2</f>
        <v>16.152000000000001</v>
      </c>
      <c r="E11" s="13"/>
      <c r="F11" s="13"/>
      <c r="G11" s="15" t="s">
        <v>30</v>
      </c>
      <c r="H11" s="41">
        <f>ROUND((($H$30-$H$31)+4.75)/10,2)</f>
        <v>3.57</v>
      </c>
      <c r="I11" s="12">
        <f t="shared" ref="I11:I13" si="1">H11*1.2</f>
        <v>4.2839999999999998</v>
      </c>
    </row>
    <row r="12" spans="2:9" x14ac:dyDescent="0.25">
      <c r="B12" s="15" t="s">
        <v>25</v>
      </c>
      <c r="C12" s="41">
        <f>ROUND(((($C$30-$C$31)*1.1)+14.75)/10,2)</f>
        <v>13.96</v>
      </c>
      <c r="D12" s="12">
        <f t="shared" si="0"/>
        <v>16.751999999999999</v>
      </c>
      <c r="E12" s="13"/>
      <c r="F12" s="13"/>
      <c r="G12" s="15" t="s">
        <v>29</v>
      </c>
      <c r="H12" s="41">
        <f>ROUND((($H$30-$H$31)+9.75)/10,2)</f>
        <v>4.07</v>
      </c>
      <c r="I12" s="12">
        <f t="shared" si="1"/>
        <v>4.8840000000000003</v>
      </c>
    </row>
    <row r="13" spans="2:9" x14ac:dyDescent="0.25">
      <c r="B13" s="15" t="s">
        <v>26</v>
      </c>
      <c r="C13" s="41">
        <f>ROUND(((($C$30-$C$31)*1.1)+14.75)/10,2)</f>
        <v>13.96</v>
      </c>
      <c r="D13" s="12">
        <f t="shared" si="0"/>
        <v>16.751999999999999</v>
      </c>
      <c r="E13" s="13"/>
      <c r="F13" s="13"/>
      <c r="G13" s="15" t="s">
        <v>32</v>
      </c>
      <c r="H13" s="41">
        <f>ROUND((($H$30-$H$31)+9.75)/10,2)</f>
        <v>4.07</v>
      </c>
      <c r="I13" s="12">
        <f t="shared" si="1"/>
        <v>4.8840000000000003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>
      <c r="B15" s="1"/>
      <c r="C15" s="1"/>
      <c r="D15" s="1"/>
      <c r="E15" s="1"/>
      <c r="F15" s="1"/>
      <c r="G15" s="1"/>
      <c r="H15" s="1"/>
      <c r="I15" s="1"/>
    </row>
    <row r="16" spans="2:9" ht="15.75" thickBot="1" x14ac:dyDescent="0.3">
      <c r="B16" s="77" t="s">
        <v>103</v>
      </c>
      <c r="C16" s="78"/>
      <c r="D16" s="79"/>
      <c r="E16" s="1"/>
      <c r="F16" s="1"/>
      <c r="G16" s="77" t="s">
        <v>104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E17" s="1"/>
      <c r="F17" s="1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E18" s="1"/>
      <c r="F18" s="1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E19" s="1"/>
      <c r="F19" s="1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E20" s="1"/>
      <c r="F20" s="1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E21" s="1"/>
      <c r="F21" s="1"/>
      <c r="G21" s="36" t="s">
        <v>89</v>
      </c>
      <c r="H21" s="38"/>
      <c r="I21" s="31" t="s">
        <v>18</v>
      </c>
    </row>
    <row r="22" spans="2:10" ht="15.75" thickBot="1" x14ac:dyDescent="0.3">
      <c r="B22" s="1"/>
      <c r="C22" s="1"/>
      <c r="D22" s="1"/>
      <c r="E22" s="1"/>
      <c r="F22" s="1"/>
      <c r="G22" s="1"/>
      <c r="H22" s="1"/>
      <c r="I22" s="1"/>
    </row>
    <row r="23" spans="2:10" ht="15.75" thickBot="1" x14ac:dyDescent="0.3">
      <c r="B23" s="77" t="s">
        <v>100</v>
      </c>
      <c r="C23" s="78"/>
      <c r="D23" s="79"/>
      <c r="E23" s="1"/>
      <c r="F23" s="1"/>
      <c r="G23" s="77" t="s">
        <v>105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E24" s="1"/>
      <c r="F24" s="1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E25" s="1"/>
      <c r="F25" s="1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Jänner 2026</v>
      </c>
      <c r="D26" s="102"/>
      <c r="E26" s="1"/>
      <c r="F26" s="1"/>
      <c r="G26" s="18" t="s">
        <v>0</v>
      </c>
      <c r="H26" s="103" t="str">
        <f ca="1">G8</f>
        <v>Jänner 2026</v>
      </c>
      <c r="I26" s="104"/>
    </row>
    <row r="27" spans="2:10" x14ac:dyDescent="0.25">
      <c r="B27" s="19" t="s">
        <v>1</v>
      </c>
      <c r="C27" s="105" t="s">
        <v>20</v>
      </c>
      <c r="D27" s="105"/>
      <c r="E27" s="1"/>
      <c r="F27" s="1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E28" s="1"/>
      <c r="F28" s="1"/>
      <c r="G28" s="19" t="s">
        <v>14</v>
      </c>
      <c r="H28" s="97" t="s">
        <v>10</v>
      </c>
      <c r="I28" s="98"/>
    </row>
    <row r="29" spans="2:10" ht="15.75" thickBot="1" x14ac:dyDescent="0.3">
      <c r="B29" s="62"/>
      <c r="C29" s="63"/>
      <c r="D29" s="63"/>
      <c r="E29" s="56"/>
      <c r="F29" s="56"/>
      <c r="G29" s="62"/>
      <c r="H29" s="63"/>
      <c r="I29" s="63"/>
    </row>
    <row r="30" spans="2:10" ht="15.75" thickBot="1" x14ac:dyDescent="0.3">
      <c r="B30" s="50" t="s">
        <v>8</v>
      </c>
      <c r="C30" s="51">
        <f>AVERAGE(D41:D62)</f>
        <v>113.51761904761904</v>
      </c>
      <c r="D30" s="52" t="s">
        <v>5</v>
      </c>
      <c r="E30" s="56"/>
      <c r="F30" s="56"/>
      <c r="G30" s="50" t="s">
        <v>8</v>
      </c>
      <c r="H30" s="51">
        <f>I34</f>
        <v>30.972619047619045</v>
      </c>
      <c r="I30" s="52" t="s">
        <v>5</v>
      </c>
    </row>
    <row r="31" spans="2:10" ht="15.75" thickBot="1" x14ac:dyDescent="0.3">
      <c r="B31" s="53" t="s">
        <v>19</v>
      </c>
      <c r="C31" s="54"/>
      <c r="D31" s="55" t="s">
        <v>5</v>
      </c>
      <c r="E31" s="56"/>
      <c r="F31" s="56"/>
      <c r="G31" s="53" t="s">
        <v>19</v>
      </c>
      <c r="H31" s="54"/>
      <c r="I31" s="55" t="s">
        <v>5</v>
      </c>
    </row>
    <row r="32" spans="2:10" x14ac:dyDescent="0.25">
      <c r="B32" s="62"/>
      <c r="C32" s="64"/>
      <c r="D32" s="62"/>
      <c r="E32" s="56"/>
      <c r="F32" s="56"/>
      <c r="G32" s="56"/>
      <c r="H32" s="56"/>
      <c r="I32" s="56"/>
    </row>
    <row r="33" spans="2:9" x14ac:dyDescent="0.25">
      <c r="B33" s="56"/>
      <c r="C33" s="56"/>
      <c r="D33" s="56"/>
      <c r="E33" s="56"/>
      <c r="F33" s="56"/>
      <c r="G33" s="65" t="s">
        <v>2</v>
      </c>
      <c r="H33" s="66" t="s">
        <v>3</v>
      </c>
      <c r="I33" s="67" t="s">
        <v>4</v>
      </c>
    </row>
    <row r="34" spans="2:9" x14ac:dyDescent="0.25">
      <c r="B34" s="56"/>
      <c r="C34" s="56"/>
      <c r="D34" s="56"/>
      <c r="E34" s="56"/>
      <c r="F34" s="56"/>
      <c r="G34" s="99" t="str">
        <f ca="1">"1st Front Month - "&amp;G8</f>
        <v>1st Front Month - Jänner 2026</v>
      </c>
      <c r="H34" s="100"/>
      <c r="I34" s="68">
        <f>AVERAGE(I41:I62)</f>
        <v>30.972619047619045</v>
      </c>
    </row>
    <row r="35" spans="2:9" x14ac:dyDescent="0.25">
      <c r="B35" s="56"/>
      <c r="C35" s="56"/>
      <c r="D35" s="56"/>
      <c r="E35" s="56"/>
      <c r="F35" s="56"/>
      <c r="G35" s="56"/>
      <c r="H35" s="56"/>
      <c r="I35" s="56"/>
    </row>
    <row r="36" spans="2:9" x14ac:dyDescent="0.25">
      <c r="B36" s="56"/>
      <c r="C36" s="56"/>
      <c r="D36" s="56"/>
      <c r="E36" s="56"/>
      <c r="F36" s="56"/>
      <c r="G36" s="56"/>
      <c r="H36" s="56"/>
      <c r="I36" s="56"/>
    </row>
    <row r="37" spans="2:9" x14ac:dyDescent="0.25">
      <c r="B37" s="56"/>
      <c r="C37" s="56"/>
      <c r="D37" s="56"/>
      <c r="E37" s="56"/>
      <c r="F37" s="56"/>
      <c r="G37" s="101" t="str">
        <f ca="1">"**Einmalrabatt gültig ausschliesslich für den Monat "&amp;MID(CELL("dateiname",A4),FIND("]",CELL("dateiname",A4))+1,255)</f>
        <v>**Einmalrabatt gültig ausschliesslich für den Monat Jänner 2026</v>
      </c>
      <c r="H37" s="101"/>
      <c r="I37" s="101"/>
    </row>
    <row r="38" spans="2:9" x14ac:dyDescent="0.25">
      <c r="B38" s="56"/>
      <c r="C38" s="56"/>
      <c r="D38" s="56"/>
      <c r="E38" s="56"/>
      <c r="F38" s="56"/>
      <c r="G38" s="56"/>
      <c r="H38" s="56"/>
      <c r="I38" s="56"/>
    </row>
    <row r="39" spans="2:9" x14ac:dyDescent="0.25">
      <c r="B39" s="56"/>
      <c r="C39" s="56"/>
      <c r="D39" s="56"/>
      <c r="E39" s="56"/>
      <c r="F39" s="56"/>
      <c r="G39" s="56"/>
      <c r="H39" s="56"/>
      <c r="I39" s="56"/>
    </row>
    <row r="40" spans="2:9" x14ac:dyDescent="0.25">
      <c r="B40" s="57" t="s">
        <v>39</v>
      </c>
      <c r="C40" s="58" t="s">
        <v>3</v>
      </c>
      <c r="D40" s="59" t="s">
        <v>4</v>
      </c>
      <c r="E40" s="56"/>
      <c r="F40" s="56"/>
      <c r="G40" s="57" t="s">
        <v>40</v>
      </c>
      <c r="H40" s="69" t="s">
        <v>3</v>
      </c>
      <c r="I40" s="59" t="s">
        <v>38</v>
      </c>
    </row>
    <row r="41" spans="2:9" x14ac:dyDescent="0.25">
      <c r="B41" s="70" t="s">
        <v>99</v>
      </c>
      <c r="C41" s="71">
        <v>45982</v>
      </c>
      <c r="D41" s="72">
        <v>113.77</v>
      </c>
      <c r="E41" s="56"/>
      <c r="F41" s="56"/>
      <c r="G41" s="73" t="s">
        <v>106</v>
      </c>
      <c r="H41" s="60">
        <v>45982</v>
      </c>
      <c r="I41" s="61">
        <v>33.237000000000002</v>
      </c>
    </row>
    <row r="42" spans="2:9" x14ac:dyDescent="0.25">
      <c r="B42" s="73" t="s">
        <v>99</v>
      </c>
      <c r="C42" s="60">
        <v>45985</v>
      </c>
      <c r="D42" s="61">
        <v>113.8</v>
      </c>
      <c r="E42" s="56"/>
      <c r="F42" s="56"/>
      <c r="G42" s="73" t="s">
        <v>106</v>
      </c>
      <c r="H42" s="60">
        <v>45985</v>
      </c>
      <c r="I42" s="61">
        <v>32.773000000000003</v>
      </c>
    </row>
    <row r="43" spans="2:9" x14ac:dyDescent="0.25">
      <c r="B43" s="73" t="s">
        <v>99</v>
      </c>
      <c r="C43" s="60">
        <v>45986</v>
      </c>
      <c r="D43" s="61">
        <v>114.5</v>
      </c>
      <c r="G43" s="73" t="s">
        <v>106</v>
      </c>
      <c r="H43" s="60">
        <v>45986</v>
      </c>
      <c r="I43" s="61">
        <v>32.45000000000001</v>
      </c>
    </row>
    <row r="44" spans="2:9" x14ac:dyDescent="0.25">
      <c r="B44" s="73" t="s">
        <v>99</v>
      </c>
      <c r="C44" s="60">
        <v>45987</v>
      </c>
      <c r="D44" s="61">
        <v>115.3</v>
      </c>
      <c r="G44" s="73" t="s">
        <v>106</v>
      </c>
      <c r="H44" s="60">
        <v>45987</v>
      </c>
      <c r="I44" s="61">
        <v>32.44</v>
      </c>
    </row>
    <row r="45" spans="2:9" x14ac:dyDescent="0.25">
      <c r="B45" s="73" t="s">
        <v>99</v>
      </c>
      <c r="C45" s="60">
        <v>45988</v>
      </c>
      <c r="D45" s="61">
        <v>114.51</v>
      </c>
      <c r="G45" s="73" t="s">
        <v>106</v>
      </c>
      <c r="H45" s="60">
        <v>45988</v>
      </c>
      <c r="I45" s="61">
        <v>32.063000000000002</v>
      </c>
    </row>
    <row r="46" spans="2:9" x14ac:dyDescent="0.25">
      <c r="B46" s="73" t="s">
        <v>99</v>
      </c>
      <c r="C46" s="60">
        <v>45989</v>
      </c>
      <c r="D46" s="61">
        <v>116.99</v>
      </c>
      <c r="G46" s="73" t="s">
        <v>106</v>
      </c>
      <c r="H46" s="60">
        <v>45989</v>
      </c>
      <c r="I46" s="61">
        <v>31.835999999999995</v>
      </c>
    </row>
    <row r="47" spans="2:9" x14ac:dyDescent="0.25">
      <c r="B47" s="73" t="s">
        <v>99</v>
      </c>
      <c r="C47" s="60">
        <v>45992</v>
      </c>
      <c r="D47" s="61">
        <v>115.79</v>
      </c>
      <c r="G47" s="73" t="s">
        <v>106</v>
      </c>
      <c r="H47" s="60">
        <v>45992</v>
      </c>
      <c r="I47" s="61">
        <v>31.385000000000002</v>
      </c>
    </row>
    <row r="48" spans="2:9" x14ac:dyDescent="0.25">
      <c r="B48" s="73" t="s">
        <v>99</v>
      </c>
      <c r="C48" s="60">
        <v>45993</v>
      </c>
      <c r="D48" s="61">
        <v>111.45</v>
      </c>
      <c r="G48" s="73" t="s">
        <v>106</v>
      </c>
      <c r="H48" s="60">
        <v>45993</v>
      </c>
      <c r="I48" s="61">
        <v>31.177</v>
      </c>
    </row>
    <row r="49" spans="2:9" x14ac:dyDescent="0.25">
      <c r="B49" s="73" t="s">
        <v>99</v>
      </c>
      <c r="C49" s="60">
        <v>45994</v>
      </c>
      <c r="D49" s="61">
        <v>110.91</v>
      </c>
      <c r="G49" s="73" t="s">
        <v>106</v>
      </c>
      <c r="H49" s="60">
        <v>45994</v>
      </c>
      <c r="I49" s="61">
        <v>31.205000000000002</v>
      </c>
    </row>
    <row r="50" spans="2:9" x14ac:dyDescent="0.25">
      <c r="B50" s="73" t="s">
        <v>99</v>
      </c>
      <c r="C50" s="60">
        <v>45995</v>
      </c>
      <c r="D50" s="61">
        <v>107.49</v>
      </c>
      <c r="G50" s="73" t="s">
        <v>106</v>
      </c>
      <c r="H50" s="60">
        <v>45995</v>
      </c>
      <c r="I50" s="61">
        <v>29.995000000000001</v>
      </c>
    </row>
    <row r="51" spans="2:9" x14ac:dyDescent="0.25">
      <c r="B51" s="73" t="s">
        <v>99</v>
      </c>
      <c r="C51" s="60">
        <v>45996</v>
      </c>
      <c r="D51" s="61">
        <v>107.04</v>
      </c>
      <c r="G51" s="73" t="s">
        <v>106</v>
      </c>
      <c r="H51" s="60">
        <v>45996</v>
      </c>
      <c r="I51" s="61">
        <v>30.167000000000002</v>
      </c>
    </row>
    <row r="52" spans="2:9" x14ac:dyDescent="0.25">
      <c r="B52" s="73" t="s">
        <v>99</v>
      </c>
      <c r="C52" s="60">
        <v>45999</v>
      </c>
      <c r="D52" s="61">
        <v>108.73</v>
      </c>
      <c r="G52" s="73" t="s">
        <v>106</v>
      </c>
      <c r="H52" s="60">
        <v>45999</v>
      </c>
      <c r="I52" s="61">
        <v>29.803000000000004</v>
      </c>
    </row>
    <row r="53" spans="2:9" x14ac:dyDescent="0.25">
      <c r="B53" s="73" t="s">
        <v>99</v>
      </c>
      <c r="C53" s="60">
        <v>46000</v>
      </c>
      <c r="D53" s="61">
        <v>112.27</v>
      </c>
      <c r="G53" s="73" t="s">
        <v>106</v>
      </c>
      <c r="H53" s="60">
        <v>46000</v>
      </c>
      <c r="I53" s="61">
        <v>30.432000000000002</v>
      </c>
    </row>
    <row r="54" spans="2:9" x14ac:dyDescent="0.25">
      <c r="B54" s="73" t="s">
        <v>99</v>
      </c>
      <c r="C54" s="60">
        <v>46001</v>
      </c>
      <c r="D54" s="61">
        <v>113.58</v>
      </c>
      <c r="G54" s="73" t="s">
        <v>106</v>
      </c>
      <c r="H54" s="60">
        <v>46001</v>
      </c>
      <c r="I54" s="61">
        <v>29.507000000000001</v>
      </c>
    </row>
    <row r="55" spans="2:9" x14ac:dyDescent="0.25">
      <c r="B55" s="73" t="s">
        <v>99</v>
      </c>
      <c r="C55" s="60">
        <v>46002</v>
      </c>
      <c r="D55" s="61">
        <v>114.61</v>
      </c>
      <c r="G55" s="73" t="s">
        <v>106</v>
      </c>
      <c r="H55" s="60">
        <v>46002</v>
      </c>
      <c r="I55" s="61">
        <v>29.69</v>
      </c>
    </row>
    <row r="56" spans="2:9" x14ac:dyDescent="0.25">
      <c r="B56" s="73" t="s">
        <v>99</v>
      </c>
      <c r="C56" s="60">
        <v>46003</v>
      </c>
      <c r="D56" s="61">
        <v>114.78</v>
      </c>
      <c r="G56" s="73" t="s">
        <v>106</v>
      </c>
      <c r="H56" s="60">
        <v>46003</v>
      </c>
      <c r="I56" s="61">
        <v>30.475999999999999</v>
      </c>
    </row>
    <row r="57" spans="2:9" x14ac:dyDescent="0.25">
      <c r="B57" s="73" t="s">
        <v>99</v>
      </c>
      <c r="C57" s="60">
        <v>46006</v>
      </c>
      <c r="D57" s="61">
        <v>114.07</v>
      </c>
      <c r="G57" s="73" t="s">
        <v>106</v>
      </c>
      <c r="H57" s="60">
        <v>46006</v>
      </c>
      <c r="I57" s="61">
        <v>30.327000000000002</v>
      </c>
    </row>
    <row r="58" spans="2:9" x14ac:dyDescent="0.25">
      <c r="B58" s="73" t="s">
        <v>99</v>
      </c>
      <c r="C58" s="60">
        <v>46007</v>
      </c>
      <c r="D58" s="61">
        <v>115.02</v>
      </c>
      <c r="G58" s="73" t="s">
        <v>106</v>
      </c>
      <c r="H58" s="60">
        <v>46007</v>
      </c>
      <c r="I58" s="61">
        <v>29.638999999999999</v>
      </c>
    </row>
    <row r="59" spans="2:9" x14ac:dyDescent="0.25">
      <c r="B59" s="73" t="s">
        <v>99</v>
      </c>
      <c r="C59" s="60">
        <v>46008</v>
      </c>
      <c r="D59" s="61">
        <v>116.57</v>
      </c>
      <c r="G59" s="73" t="s">
        <v>106</v>
      </c>
      <c r="H59" s="60">
        <v>46008</v>
      </c>
      <c r="I59" s="61">
        <v>30.225999999999999</v>
      </c>
    </row>
    <row r="60" spans="2:9" x14ac:dyDescent="0.25">
      <c r="B60" s="73" t="s">
        <v>99</v>
      </c>
      <c r="C60" s="60">
        <v>46009</v>
      </c>
      <c r="D60" s="61">
        <v>116.41</v>
      </c>
      <c r="G60" s="73" t="s">
        <v>106</v>
      </c>
      <c r="H60" s="60">
        <v>46009</v>
      </c>
      <c r="I60" s="61">
        <v>30.539000000000005</v>
      </c>
    </row>
    <row r="61" spans="2:9" x14ac:dyDescent="0.25">
      <c r="B61" s="73" t="s">
        <v>99</v>
      </c>
      <c r="C61" s="60">
        <v>46010</v>
      </c>
      <c r="D61" s="61">
        <v>116.28</v>
      </c>
      <c r="G61" s="73" t="s">
        <v>106</v>
      </c>
      <c r="H61" s="60">
        <v>46010</v>
      </c>
      <c r="I61" s="61">
        <v>31.058</v>
      </c>
    </row>
    <row r="62" spans="2:9" x14ac:dyDescent="0.25">
      <c r="B62" s="47"/>
      <c r="C62" s="48"/>
      <c r="D62" s="49"/>
      <c r="G62" s="47"/>
      <c r="H62" s="48"/>
      <c r="I62" s="49"/>
    </row>
  </sheetData>
  <mergeCells count="29"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  <mergeCell ref="C20:D20"/>
    <mergeCell ref="H20:I20"/>
    <mergeCell ref="B23:D23"/>
    <mergeCell ref="G23:I23"/>
    <mergeCell ref="C24:D24"/>
    <mergeCell ref="H24:I24"/>
    <mergeCell ref="C17:D17"/>
    <mergeCell ref="H17:I17"/>
    <mergeCell ref="C18:D18"/>
    <mergeCell ref="H18:I18"/>
    <mergeCell ref="C19:D19"/>
    <mergeCell ref="H19:I19"/>
    <mergeCell ref="B16:D16"/>
    <mergeCell ref="G16:I16"/>
    <mergeCell ref="B7:D7"/>
    <mergeCell ref="G7:I7"/>
    <mergeCell ref="B8:D8"/>
    <mergeCell ref="G8:I8"/>
    <mergeCell ref="B14:I14"/>
  </mergeCells>
  <hyperlinks>
    <hyperlink ref="C28:D28" r:id="rId1" display="EEX" xr:uid="{F1FE5B42-A770-4388-B3DF-3D7CFCF2C8FB}"/>
    <hyperlink ref="B21" r:id="rId2" display="Berechnungsdetails im Preisblatt (Seite 3)" xr:uid="{2B612B53-1001-4E78-A2C9-B81C31D50AEA}"/>
    <hyperlink ref="G21" r:id="rId3" display="Berechnungsdetails im Preisblatt (Seite 3)" xr:uid="{A09FB7B7-5AC3-49B0-ADEB-09C470F4129C}"/>
    <hyperlink ref="H28:I28" r:id="rId4" display="CEGH" xr:uid="{580D9AB6-2BF7-481F-84CD-6532323A638D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D66CA-4464-46E1-92D3-607FAC2AE7A5}">
  <dimension ref="B6:J63"/>
  <sheetViews>
    <sheetView topLeftCell="A38" zoomScaleNormal="100" workbookViewId="0">
      <selection activeCell="N63" sqref="N63"/>
    </sheetView>
  </sheetViews>
  <sheetFormatPr baseColWidth="10" defaultColWidth="11.42578125" defaultRowHeight="15" x14ac:dyDescent="0.25"/>
  <cols>
    <col min="1" max="1" width="5.7109375" style="1" customWidth="1"/>
    <col min="2" max="2" width="24.42578125" style="1" customWidth="1"/>
    <col min="3" max="4" width="16.5703125" style="1" customWidth="1"/>
    <col min="5" max="6" width="5.7109375" style="1" customWidth="1"/>
    <col min="7" max="7" width="24.42578125" style="1" customWidth="1"/>
    <col min="8" max="9" width="16.5703125" style="1" customWidth="1"/>
    <col min="10" max="10" width="5.7109375" style="1" customWidth="1"/>
    <col min="11" max="16384" width="11.42578125" style="1"/>
  </cols>
  <sheetData>
    <row r="6" spans="2:9" ht="15.75" thickBot="1" x14ac:dyDescent="0.3"/>
    <row r="7" spans="2:9" x14ac:dyDescent="0.25">
      <c r="B7" s="80" t="s">
        <v>23</v>
      </c>
      <c r="C7" s="81"/>
      <c r="D7" s="82"/>
      <c r="G7" s="80" t="s">
        <v>33</v>
      </c>
      <c r="H7" s="81"/>
      <c r="I7" s="82"/>
    </row>
    <row r="8" spans="2:9" ht="15.75" thickBot="1" x14ac:dyDescent="0.3">
      <c r="B8" s="83" t="str">
        <f ca="1">MID(CELL("dateiname",A1),FIND("]",CELL("dateiname",A1))+1,255)</f>
        <v>Dezember 2025</v>
      </c>
      <c r="C8" s="84"/>
      <c r="D8" s="85"/>
      <c r="G8" s="83" t="str">
        <f ca="1">MID(CELL("dateiname",F1),FIND("]",CELL("dateiname",F1))+1,255)</f>
        <v>Dezember 2025</v>
      </c>
      <c r="H8" s="84"/>
      <c r="I8" s="85"/>
    </row>
    <row r="9" spans="2:9" x14ac:dyDescent="0.25">
      <c r="B9" s="20" t="s">
        <v>13</v>
      </c>
      <c r="C9" s="21" t="s">
        <v>11</v>
      </c>
      <c r="D9" s="21" t="s">
        <v>12</v>
      </c>
      <c r="G9" s="14" t="s">
        <v>13</v>
      </c>
      <c r="H9" s="8" t="s">
        <v>11</v>
      </c>
      <c r="I9" s="8" t="s">
        <v>12</v>
      </c>
    </row>
    <row r="10" spans="2:9" x14ac:dyDescent="0.25">
      <c r="B10" s="15" t="s">
        <v>22</v>
      </c>
      <c r="C10" s="41">
        <f>ROUND(((($C$30-$C$31)*1.1)+9.75)/10,2)</f>
        <v>13.71</v>
      </c>
      <c r="D10" s="12">
        <f>C10*1.2</f>
        <v>16.452000000000002</v>
      </c>
      <c r="E10" s="13"/>
      <c r="F10" s="13"/>
      <c r="G10" s="15" t="s">
        <v>31</v>
      </c>
      <c r="H10" s="41">
        <f>ROUND((($H$30-$H$31)+4.75)/10,2)</f>
        <v>3.9</v>
      </c>
      <c r="I10" s="12">
        <f>H10*1.2</f>
        <v>4.68</v>
      </c>
    </row>
    <row r="11" spans="2:9" x14ac:dyDescent="0.25">
      <c r="B11" s="16" t="s">
        <v>24</v>
      </c>
      <c r="C11" s="41">
        <f>ROUND(((($C$30-$C$31)*1.1)+9.75)/10,2)</f>
        <v>13.71</v>
      </c>
      <c r="D11" s="12">
        <f t="shared" ref="D11:D13" si="0">C11*1.2</f>
        <v>16.452000000000002</v>
      </c>
      <c r="E11" s="13"/>
      <c r="F11" s="13"/>
      <c r="G11" s="15" t="s">
        <v>30</v>
      </c>
      <c r="H11" s="41">
        <f>ROUND((($H$30-$H$31)+4.75)/10,2)</f>
        <v>3.9</v>
      </c>
      <c r="I11" s="12">
        <f t="shared" ref="I11:I13" si="1">H11*1.2</f>
        <v>4.68</v>
      </c>
    </row>
    <row r="12" spans="2:9" x14ac:dyDescent="0.25">
      <c r="B12" s="15" t="s">
        <v>25</v>
      </c>
      <c r="C12" s="41">
        <f>ROUND(((($C$30-$C$31)*1.1)+14.75)/10,2)</f>
        <v>14.21</v>
      </c>
      <c r="D12" s="12">
        <f t="shared" si="0"/>
        <v>17.052</v>
      </c>
      <c r="E12" s="13"/>
      <c r="F12" s="13"/>
      <c r="G12" s="15" t="s">
        <v>29</v>
      </c>
      <c r="H12" s="41">
        <f>ROUND((($H$30-$H$31)+9.75)/10,2)</f>
        <v>4.4000000000000004</v>
      </c>
      <c r="I12" s="12">
        <f t="shared" si="1"/>
        <v>5.28</v>
      </c>
    </row>
    <row r="13" spans="2:9" x14ac:dyDescent="0.25">
      <c r="B13" s="15" t="s">
        <v>26</v>
      </c>
      <c r="C13" s="41">
        <f>ROUND(((($C$30-$C$31)*1.1)+14.75)/10,2)</f>
        <v>14.21</v>
      </c>
      <c r="D13" s="12">
        <f t="shared" si="0"/>
        <v>17.052</v>
      </c>
      <c r="E13" s="13"/>
      <c r="F13" s="13"/>
      <c r="G13" s="15" t="s">
        <v>32</v>
      </c>
      <c r="H13" s="41">
        <f>ROUND((($H$30-$H$31)+9.75)/10,2)</f>
        <v>4.4000000000000004</v>
      </c>
      <c r="I13" s="12">
        <f t="shared" si="1"/>
        <v>5.28</v>
      </c>
    </row>
    <row r="14" spans="2:9" x14ac:dyDescent="0.25">
      <c r="B14" s="86"/>
      <c r="C14" s="86"/>
      <c r="D14" s="86"/>
      <c r="E14" s="86"/>
      <c r="F14" s="86"/>
      <c r="G14" s="86"/>
      <c r="H14" s="86"/>
      <c r="I14" s="86"/>
    </row>
    <row r="15" spans="2:9" ht="15.75" thickBot="1" x14ac:dyDescent="0.3"/>
    <row r="16" spans="2:9" ht="15.75" thickBot="1" x14ac:dyDescent="0.3">
      <c r="B16" s="77" t="s">
        <v>27</v>
      </c>
      <c r="C16" s="78"/>
      <c r="D16" s="79"/>
      <c r="G16" s="77" t="s">
        <v>34</v>
      </c>
      <c r="H16" s="78"/>
      <c r="I16" s="79"/>
    </row>
    <row r="17" spans="2:10" x14ac:dyDescent="0.25">
      <c r="B17" s="15" t="s">
        <v>22</v>
      </c>
      <c r="C17" s="87" t="s">
        <v>52</v>
      </c>
      <c r="D17" s="87"/>
      <c r="G17" s="15" t="s">
        <v>31</v>
      </c>
      <c r="H17" s="88" t="s">
        <v>54</v>
      </c>
      <c r="I17" s="89"/>
      <c r="J17"/>
    </row>
    <row r="18" spans="2:10" x14ac:dyDescent="0.25">
      <c r="B18" s="16" t="s">
        <v>24</v>
      </c>
      <c r="C18" s="90" t="s">
        <v>52</v>
      </c>
      <c r="D18" s="90"/>
      <c r="G18" s="15" t="s">
        <v>30</v>
      </c>
      <c r="H18" s="91" t="s">
        <v>54</v>
      </c>
      <c r="I18" s="92"/>
    </row>
    <row r="19" spans="2:10" x14ac:dyDescent="0.25">
      <c r="B19" s="15" t="s">
        <v>25</v>
      </c>
      <c r="C19" s="90" t="s">
        <v>53</v>
      </c>
      <c r="D19" s="90"/>
      <c r="G19" s="15" t="s">
        <v>29</v>
      </c>
      <c r="H19" s="91" t="s">
        <v>55</v>
      </c>
      <c r="I19" s="92"/>
    </row>
    <row r="20" spans="2:10" x14ac:dyDescent="0.25">
      <c r="B20" s="15" t="s">
        <v>26</v>
      </c>
      <c r="C20" s="90" t="s">
        <v>53</v>
      </c>
      <c r="D20" s="90"/>
      <c r="G20" s="15" t="s">
        <v>28</v>
      </c>
      <c r="H20" s="91" t="s">
        <v>55</v>
      </c>
      <c r="I20" s="92"/>
    </row>
    <row r="21" spans="2:10" x14ac:dyDescent="0.25">
      <c r="B21" s="36" t="s">
        <v>89</v>
      </c>
      <c r="C21" s="38"/>
      <c r="D21" s="31" t="s">
        <v>18</v>
      </c>
      <c r="G21" s="36" t="s">
        <v>89</v>
      </c>
      <c r="H21" s="38"/>
      <c r="I21" s="31" t="s">
        <v>18</v>
      </c>
    </row>
    <row r="22" spans="2:10" ht="15.75" thickBot="1" x14ac:dyDescent="0.3"/>
    <row r="23" spans="2:10" ht="15.75" thickBot="1" x14ac:dyDescent="0.3">
      <c r="B23" s="77" t="s">
        <v>35</v>
      </c>
      <c r="C23" s="78"/>
      <c r="D23" s="79"/>
      <c r="G23" s="77" t="s">
        <v>36</v>
      </c>
      <c r="H23" s="78"/>
      <c r="I23" s="79"/>
    </row>
    <row r="24" spans="2:10" x14ac:dyDescent="0.25">
      <c r="B24" s="17" t="s">
        <v>9</v>
      </c>
      <c r="C24" s="93" t="s">
        <v>16</v>
      </c>
      <c r="D24" s="93"/>
      <c r="G24" s="17" t="s">
        <v>9</v>
      </c>
      <c r="H24" s="94" t="s">
        <v>21</v>
      </c>
      <c r="I24" s="95"/>
    </row>
    <row r="25" spans="2:10" x14ac:dyDescent="0.25">
      <c r="B25" s="18" t="s">
        <v>6</v>
      </c>
      <c r="C25" s="102" t="s">
        <v>17</v>
      </c>
      <c r="D25" s="102"/>
      <c r="G25" s="18" t="s">
        <v>6</v>
      </c>
      <c r="H25" s="103" t="s">
        <v>17</v>
      </c>
      <c r="I25" s="104"/>
    </row>
    <row r="26" spans="2:10" x14ac:dyDescent="0.25">
      <c r="B26" s="18" t="s">
        <v>0</v>
      </c>
      <c r="C26" s="102" t="str">
        <f ca="1">B8</f>
        <v>Dezember 2025</v>
      </c>
      <c r="D26" s="102"/>
      <c r="G26" s="18" t="s">
        <v>0</v>
      </c>
      <c r="H26" s="103" t="str">
        <f ca="1">G8</f>
        <v>Dezember 2025</v>
      </c>
      <c r="I26" s="104"/>
    </row>
    <row r="27" spans="2:10" x14ac:dyDescent="0.25">
      <c r="B27" s="19" t="s">
        <v>1</v>
      </c>
      <c r="C27" s="105" t="s">
        <v>20</v>
      </c>
      <c r="D27" s="105"/>
      <c r="G27" s="19" t="s">
        <v>1</v>
      </c>
      <c r="H27" s="106" t="s">
        <v>15</v>
      </c>
      <c r="I27" s="107"/>
    </row>
    <row r="28" spans="2:10" x14ac:dyDescent="0.25">
      <c r="B28" s="19" t="s">
        <v>14</v>
      </c>
      <c r="C28" s="96" t="s">
        <v>7</v>
      </c>
      <c r="D28" s="96"/>
      <c r="G28" s="19" t="s">
        <v>14</v>
      </c>
      <c r="H28" s="97" t="s">
        <v>10</v>
      </c>
      <c r="I28" s="98"/>
    </row>
    <row r="29" spans="2:10" ht="15.75" thickBot="1" x14ac:dyDescent="0.3">
      <c r="B29" s="2"/>
      <c r="C29" s="3"/>
      <c r="D29" s="3"/>
      <c r="G29" s="2"/>
      <c r="H29" s="3"/>
      <c r="I29" s="3"/>
    </row>
    <row r="30" spans="2:10" ht="15.75" thickBot="1" x14ac:dyDescent="0.3">
      <c r="B30" s="9" t="s">
        <v>8</v>
      </c>
      <c r="C30" s="11">
        <f>AVERAGE(D41:D63)</f>
        <v>115.75086956521736</v>
      </c>
      <c r="D30" s="10" t="s">
        <v>5</v>
      </c>
      <c r="G30" s="9" t="s">
        <v>8</v>
      </c>
      <c r="H30" s="11">
        <f>I34</f>
        <v>34.223739130434787</v>
      </c>
      <c r="I30" s="10" t="s">
        <v>5</v>
      </c>
    </row>
    <row r="31" spans="2:10" ht="15.75" thickBot="1" x14ac:dyDescent="0.3">
      <c r="B31" s="22" t="s">
        <v>19</v>
      </c>
      <c r="C31" s="23"/>
      <c r="D31" s="24" t="s">
        <v>5</v>
      </c>
      <c r="G31" s="22" t="s">
        <v>19</v>
      </c>
      <c r="H31" s="23"/>
      <c r="I31" s="24" t="s">
        <v>5</v>
      </c>
    </row>
    <row r="32" spans="2:10" x14ac:dyDescent="0.25">
      <c r="B32" s="2"/>
      <c r="C32" s="4"/>
      <c r="D32" s="2"/>
    </row>
    <row r="33" spans="2:9" x14ac:dyDescent="0.25">
      <c r="G33" s="5" t="s">
        <v>2</v>
      </c>
      <c r="H33" s="6" t="s">
        <v>3</v>
      </c>
      <c r="I33" s="7" t="s">
        <v>4</v>
      </c>
    </row>
    <row r="34" spans="2:9" x14ac:dyDescent="0.25">
      <c r="G34" s="108" t="str">
        <f ca="1">"1st Front Month - "&amp;G8</f>
        <v>1st Front Month - Dezember 2025</v>
      </c>
      <c r="H34" s="109"/>
      <c r="I34" s="37">
        <f>AVERAGE(I41:I63)</f>
        <v>34.223739130434787</v>
      </c>
    </row>
    <row r="37" spans="2:9" x14ac:dyDescent="0.25">
      <c r="G37" s="110" t="str">
        <f ca="1">"**Einmalrabatt gültig ausschliesslich für den Monat "&amp;MID(CELL("dateiname",A4),FIND("]",CELL("dateiname",A4))+1,255)</f>
        <v>**Einmalrabatt gültig ausschliesslich für den Monat Dezember 2025</v>
      </c>
      <c r="H37" s="110"/>
      <c r="I37" s="110"/>
    </row>
    <row r="40" spans="2:9" x14ac:dyDescent="0.25">
      <c r="B40" s="32" t="s">
        <v>39</v>
      </c>
      <c r="C40" s="33" t="s">
        <v>3</v>
      </c>
      <c r="D40" s="34" t="s">
        <v>4</v>
      </c>
      <c r="G40" s="32" t="s">
        <v>40</v>
      </c>
      <c r="H40" s="35" t="s">
        <v>3</v>
      </c>
      <c r="I40" s="34" t="s">
        <v>38</v>
      </c>
    </row>
    <row r="41" spans="2:9" x14ac:dyDescent="0.25">
      <c r="B41" s="25" t="s">
        <v>99</v>
      </c>
      <c r="C41" s="26">
        <v>45951</v>
      </c>
      <c r="D41" s="27">
        <v>115.87</v>
      </c>
      <c r="G41" s="28"/>
      <c r="H41" s="29">
        <v>45951</v>
      </c>
      <c r="I41" s="30">
        <v>34.81600000000001</v>
      </c>
    </row>
    <row r="42" spans="2:9" x14ac:dyDescent="0.25">
      <c r="B42" s="28" t="s">
        <v>99</v>
      </c>
      <c r="C42" s="29">
        <v>45952</v>
      </c>
      <c r="D42" s="30">
        <v>115.09</v>
      </c>
      <c r="G42" s="28"/>
      <c r="H42" s="29">
        <v>45952</v>
      </c>
      <c r="I42" s="30">
        <v>34.378</v>
      </c>
    </row>
    <row r="43" spans="2:9" x14ac:dyDescent="0.25">
      <c r="B43" s="28" t="s">
        <v>99</v>
      </c>
      <c r="C43" s="29">
        <v>45953</v>
      </c>
      <c r="D43" s="30">
        <v>116.3</v>
      </c>
      <c r="G43" s="28"/>
      <c r="H43" s="29">
        <v>45953</v>
      </c>
      <c r="I43" s="30">
        <v>35.006999999999998</v>
      </c>
    </row>
    <row r="44" spans="2:9" x14ac:dyDescent="0.25">
      <c r="B44" s="28" t="s">
        <v>99</v>
      </c>
      <c r="C44" s="29">
        <v>45954</v>
      </c>
      <c r="D44" s="30">
        <v>114.2</v>
      </c>
      <c r="G44" s="28"/>
      <c r="H44" s="29">
        <v>45954</v>
      </c>
      <c r="I44" s="30">
        <v>34.616999999999997</v>
      </c>
    </row>
    <row r="45" spans="2:9" x14ac:dyDescent="0.25">
      <c r="B45" s="28" t="s">
        <v>99</v>
      </c>
      <c r="C45" s="29">
        <v>45957</v>
      </c>
      <c r="D45" s="30">
        <v>113.21</v>
      </c>
      <c r="G45" s="28"/>
      <c r="H45" s="29">
        <v>45957</v>
      </c>
      <c r="I45" s="30">
        <v>33.898000000000003</v>
      </c>
    </row>
    <row r="46" spans="2:9" x14ac:dyDescent="0.25">
      <c r="B46" s="28" t="s">
        <v>99</v>
      </c>
      <c r="C46" s="29">
        <v>45958</v>
      </c>
      <c r="D46" s="30">
        <v>113.85</v>
      </c>
      <c r="G46" s="28"/>
      <c r="H46" s="29">
        <v>45958</v>
      </c>
      <c r="I46" s="30">
        <v>34.076999999999998</v>
      </c>
    </row>
    <row r="47" spans="2:9" x14ac:dyDescent="0.25">
      <c r="B47" s="28" t="s">
        <v>99</v>
      </c>
      <c r="C47" s="29">
        <v>45959</v>
      </c>
      <c r="D47" s="30">
        <v>115.85</v>
      </c>
      <c r="G47" s="28"/>
      <c r="H47" s="29">
        <v>45959</v>
      </c>
      <c r="I47" s="30">
        <v>34.439</v>
      </c>
    </row>
    <row r="48" spans="2:9" x14ac:dyDescent="0.25">
      <c r="B48" s="28" t="s">
        <v>99</v>
      </c>
      <c r="C48" s="29">
        <v>45960</v>
      </c>
      <c r="D48" s="30">
        <v>115.04</v>
      </c>
      <c r="G48" s="28"/>
      <c r="H48" s="29">
        <v>45960</v>
      </c>
      <c r="I48" s="30">
        <v>33.737000000000002</v>
      </c>
    </row>
    <row r="49" spans="2:9" x14ac:dyDescent="0.25">
      <c r="B49" s="28" t="s">
        <v>99</v>
      </c>
      <c r="C49" s="29">
        <v>45961</v>
      </c>
      <c r="D49" s="30">
        <v>114.5</v>
      </c>
      <c r="G49" s="28"/>
      <c r="H49" s="29">
        <v>45961</v>
      </c>
      <c r="I49" s="30">
        <v>33.619999999999997</v>
      </c>
    </row>
    <row r="50" spans="2:9" x14ac:dyDescent="0.25">
      <c r="B50" s="28" t="s">
        <v>99</v>
      </c>
      <c r="C50" s="29">
        <v>45964</v>
      </c>
      <c r="D50" s="30">
        <v>118.45</v>
      </c>
      <c r="G50" s="28"/>
      <c r="H50" s="29">
        <v>45964</v>
      </c>
      <c r="I50" s="30">
        <v>34.295999999999999</v>
      </c>
    </row>
    <row r="51" spans="2:9" x14ac:dyDescent="0.25">
      <c r="B51" s="28" t="s">
        <v>99</v>
      </c>
      <c r="C51" s="29">
        <v>45965</v>
      </c>
      <c r="D51" s="30">
        <v>119.57</v>
      </c>
      <c r="G51" s="28"/>
      <c r="H51" s="29">
        <v>45965</v>
      </c>
      <c r="I51" s="30">
        <v>35.207000000000001</v>
      </c>
    </row>
    <row r="52" spans="2:9" x14ac:dyDescent="0.25">
      <c r="B52" s="28" t="s">
        <v>99</v>
      </c>
      <c r="C52" s="29">
        <v>45966</v>
      </c>
      <c r="D52" s="30">
        <v>117.78</v>
      </c>
      <c r="G52" s="28"/>
      <c r="H52" s="29">
        <v>45966</v>
      </c>
      <c r="I52" s="30">
        <v>34.664000000000001</v>
      </c>
    </row>
    <row r="53" spans="2:9" x14ac:dyDescent="0.25">
      <c r="B53" s="28" t="s">
        <v>99</v>
      </c>
      <c r="C53" s="29">
        <v>45967</v>
      </c>
      <c r="D53" s="30">
        <v>116.15</v>
      </c>
      <c r="G53" s="28"/>
      <c r="H53" s="29">
        <v>45967</v>
      </c>
      <c r="I53" s="30">
        <v>34.381999999999998</v>
      </c>
    </row>
    <row r="54" spans="2:9" x14ac:dyDescent="0.25">
      <c r="B54" s="28" t="s">
        <v>99</v>
      </c>
      <c r="C54" s="29">
        <v>45968</v>
      </c>
      <c r="D54" s="30">
        <v>115.2</v>
      </c>
      <c r="G54" s="28"/>
      <c r="H54" s="29">
        <v>45968</v>
      </c>
      <c r="I54" s="30">
        <v>34.057000000000002</v>
      </c>
    </row>
    <row r="55" spans="2:9" x14ac:dyDescent="0.25">
      <c r="B55" s="28" t="s">
        <v>99</v>
      </c>
      <c r="C55" s="29">
        <v>45971</v>
      </c>
      <c r="D55" s="30">
        <v>114.31</v>
      </c>
      <c r="G55" s="28"/>
      <c r="H55" s="29">
        <v>45971</v>
      </c>
      <c r="I55" s="30">
        <v>34.000999999999998</v>
      </c>
    </row>
    <row r="56" spans="2:9" x14ac:dyDescent="0.25">
      <c r="B56" s="28" t="s">
        <v>99</v>
      </c>
      <c r="C56" s="29">
        <v>45972</v>
      </c>
      <c r="D56" s="30">
        <v>113.73</v>
      </c>
      <c r="G56" s="28"/>
      <c r="H56" s="29">
        <v>45972</v>
      </c>
      <c r="I56" s="30">
        <v>34.054000000000002</v>
      </c>
    </row>
    <row r="57" spans="2:9" x14ac:dyDescent="0.25">
      <c r="B57" s="28" t="s">
        <v>99</v>
      </c>
      <c r="C57" s="29">
        <v>45973</v>
      </c>
      <c r="D57" s="30">
        <v>116.49</v>
      </c>
      <c r="G57" s="28" t="s">
        <v>76</v>
      </c>
      <c r="H57" s="29">
        <v>45973</v>
      </c>
      <c r="I57" s="30">
        <v>33.898000000000003</v>
      </c>
    </row>
    <row r="58" spans="2:9" x14ac:dyDescent="0.25">
      <c r="B58" s="28" t="s">
        <v>99</v>
      </c>
      <c r="C58" s="29">
        <v>45974</v>
      </c>
      <c r="D58" s="30">
        <v>113.23</v>
      </c>
      <c r="G58" s="28" t="s">
        <v>76</v>
      </c>
      <c r="H58" s="29">
        <v>45974</v>
      </c>
      <c r="I58" s="30">
        <v>33.418999999999997</v>
      </c>
    </row>
    <row r="59" spans="2:9" x14ac:dyDescent="0.25">
      <c r="B59" s="28" t="s">
        <v>99</v>
      </c>
      <c r="C59" s="29">
        <v>45975</v>
      </c>
      <c r="D59" s="30">
        <v>116.92</v>
      </c>
      <c r="G59" s="28" t="s">
        <v>76</v>
      </c>
      <c r="H59" s="29">
        <v>45975</v>
      </c>
      <c r="I59" s="30">
        <v>34.047000000000004</v>
      </c>
    </row>
    <row r="60" spans="2:9" x14ac:dyDescent="0.25">
      <c r="B60" s="28" t="s">
        <v>99</v>
      </c>
      <c r="C60" s="29">
        <v>45978</v>
      </c>
      <c r="D60" s="30">
        <v>116.74</v>
      </c>
      <c r="G60" s="28" t="s">
        <v>76</v>
      </c>
      <c r="H60" s="29">
        <v>45978</v>
      </c>
      <c r="I60" s="30">
        <v>34.293999999999997</v>
      </c>
    </row>
    <row r="61" spans="2:9" x14ac:dyDescent="0.25">
      <c r="B61" s="28" t="s">
        <v>99</v>
      </c>
      <c r="C61" s="29">
        <v>45979</v>
      </c>
      <c r="D61" s="30">
        <v>117.06</v>
      </c>
      <c r="G61" s="28" t="s">
        <v>76</v>
      </c>
      <c r="H61" s="29">
        <v>45979</v>
      </c>
      <c r="I61" s="30">
        <v>34.493000000000002</v>
      </c>
    </row>
    <row r="62" spans="2:9" x14ac:dyDescent="0.25">
      <c r="B62" s="28" t="s">
        <v>99</v>
      </c>
      <c r="C62" s="29">
        <v>45980</v>
      </c>
      <c r="D62" s="30">
        <v>114.99</v>
      </c>
      <c r="G62" s="28"/>
      <c r="H62" s="29">
        <v>45980</v>
      </c>
      <c r="I62" s="30">
        <v>33.694000000000003</v>
      </c>
    </row>
    <row r="63" spans="2:9" x14ac:dyDescent="0.25">
      <c r="B63" s="28" t="s">
        <v>99</v>
      </c>
      <c r="C63" s="29">
        <v>45981</v>
      </c>
      <c r="D63" s="30">
        <v>117.74</v>
      </c>
      <c r="G63" s="28"/>
      <c r="H63" s="29">
        <v>45981</v>
      </c>
      <c r="I63" s="30">
        <v>34.051000000000002</v>
      </c>
    </row>
  </sheetData>
  <mergeCells count="29">
    <mergeCell ref="B16:D16"/>
    <mergeCell ref="G16:I16"/>
    <mergeCell ref="B7:D7"/>
    <mergeCell ref="G7:I7"/>
    <mergeCell ref="B8:D8"/>
    <mergeCell ref="G8:I8"/>
    <mergeCell ref="B14:I14"/>
    <mergeCell ref="C17:D17"/>
    <mergeCell ref="H17:I17"/>
    <mergeCell ref="C18:D18"/>
    <mergeCell ref="H18:I18"/>
    <mergeCell ref="C19:D19"/>
    <mergeCell ref="H19:I19"/>
    <mergeCell ref="C20:D20"/>
    <mergeCell ref="H20:I20"/>
    <mergeCell ref="B23:D23"/>
    <mergeCell ref="G23:I23"/>
    <mergeCell ref="C24:D24"/>
    <mergeCell ref="H24:I24"/>
    <mergeCell ref="C28:D28"/>
    <mergeCell ref="H28:I28"/>
    <mergeCell ref="G34:H34"/>
    <mergeCell ref="G37:I37"/>
    <mergeCell ref="C25:D25"/>
    <mergeCell ref="H25:I25"/>
    <mergeCell ref="C26:D26"/>
    <mergeCell ref="H26:I26"/>
    <mergeCell ref="C27:D27"/>
    <mergeCell ref="H27:I27"/>
  </mergeCells>
  <hyperlinks>
    <hyperlink ref="C28:D28" r:id="rId1" display="EEX" xr:uid="{784A3CEE-2228-42E5-A9A2-AC2D42C0738E}"/>
    <hyperlink ref="B21" r:id="rId2" display="Berechnungsdetails im Preisblatt (Seite 3)" xr:uid="{E3B2F2B0-5591-4738-A3ED-BBDBEC485A8C}"/>
    <hyperlink ref="G21" r:id="rId3" display="Berechnungsdetails im Preisblatt (Seite 3)" xr:uid="{C5728B5F-4B6B-4EF4-B49A-FADF6D76EA5D}"/>
    <hyperlink ref="H28:I28" r:id="rId4" display="CEGH" xr:uid="{8F651E7C-CC32-45F9-B619-8AE128AF2BC6}"/>
  </hyperlink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89" fitToWidth="2" orientation="portrait" r:id="rId5"/>
  <colBreaks count="1" manualBreakCount="1">
    <brk id="5" min="1" max="56" man="1"/>
  </colBreaks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57</vt:i4>
      </vt:variant>
      <vt:variant>
        <vt:lpstr>Benannte Bereiche</vt:lpstr>
      </vt:variant>
      <vt:variant>
        <vt:i4>57</vt:i4>
      </vt:variant>
    </vt:vector>
  </HeadingPairs>
  <TitlesOfParts>
    <vt:vector size="114" baseType="lpstr">
      <vt:lpstr>August 2026</vt:lpstr>
      <vt:lpstr>Juli 2026</vt:lpstr>
      <vt:lpstr>Juni 2026</vt:lpstr>
      <vt:lpstr>Mai 2026</vt:lpstr>
      <vt:lpstr>April 2026</vt:lpstr>
      <vt:lpstr>März 2026</vt:lpstr>
      <vt:lpstr>Februar 2026</vt:lpstr>
      <vt:lpstr>Jänner 2026</vt:lpstr>
      <vt:lpstr>Dezember 2025</vt:lpstr>
      <vt:lpstr>November 2025</vt:lpstr>
      <vt:lpstr>Oktober 2025</vt:lpstr>
      <vt:lpstr>September 2025</vt:lpstr>
      <vt:lpstr>August 2025</vt:lpstr>
      <vt:lpstr>Juli 2025</vt:lpstr>
      <vt:lpstr>Juni 2025</vt:lpstr>
      <vt:lpstr>Mai 2025</vt:lpstr>
      <vt:lpstr>April 2025</vt:lpstr>
      <vt:lpstr>März 2025</vt:lpstr>
      <vt:lpstr>Februar 2025</vt:lpstr>
      <vt:lpstr>Jänner 2025</vt:lpstr>
      <vt:lpstr>Dezember 2024</vt:lpstr>
      <vt:lpstr>November 2024</vt:lpstr>
      <vt:lpstr>Oktober 2024</vt:lpstr>
      <vt:lpstr>September 2024</vt:lpstr>
      <vt:lpstr>August 2024</vt:lpstr>
      <vt:lpstr>Juli 2024</vt:lpstr>
      <vt:lpstr>Juni 2024</vt:lpstr>
      <vt:lpstr>Mai 2024</vt:lpstr>
      <vt:lpstr>April 2024</vt:lpstr>
      <vt:lpstr>März 2024</vt:lpstr>
      <vt:lpstr>Februar 2024</vt:lpstr>
      <vt:lpstr>Jänner 2024</vt:lpstr>
      <vt:lpstr>Dezember 2023</vt:lpstr>
      <vt:lpstr>November 2023</vt:lpstr>
      <vt:lpstr>Oktober 2023</vt:lpstr>
      <vt:lpstr>September 2023</vt:lpstr>
      <vt:lpstr>August 2023</vt:lpstr>
      <vt:lpstr>Juli 2023</vt:lpstr>
      <vt:lpstr>Juni 2023</vt:lpstr>
      <vt:lpstr>Mai 2023</vt:lpstr>
      <vt:lpstr>April 2023</vt:lpstr>
      <vt:lpstr>März 2023</vt:lpstr>
      <vt:lpstr>Februar 2023</vt:lpstr>
      <vt:lpstr>Jänner 2023</vt:lpstr>
      <vt:lpstr>Dezember 2022</vt:lpstr>
      <vt:lpstr>November 2022</vt:lpstr>
      <vt:lpstr>Oktober 2022</vt:lpstr>
      <vt:lpstr>September 2022</vt:lpstr>
      <vt:lpstr>August 2022</vt:lpstr>
      <vt:lpstr>Juli 2022</vt:lpstr>
      <vt:lpstr>Juni 2022</vt:lpstr>
      <vt:lpstr>Mai 2022</vt:lpstr>
      <vt:lpstr>April 2022</vt:lpstr>
      <vt:lpstr>März 2022</vt:lpstr>
      <vt:lpstr>Februar 2022</vt:lpstr>
      <vt:lpstr>Jänner 2022</vt:lpstr>
      <vt:lpstr>Dezember 2021</vt:lpstr>
      <vt:lpstr>'April 2022'!Druckbereich</vt:lpstr>
      <vt:lpstr>'April 2023'!Druckbereich</vt:lpstr>
      <vt:lpstr>'April 2024'!Druckbereich</vt:lpstr>
      <vt:lpstr>'April 2025'!Druckbereich</vt:lpstr>
      <vt:lpstr>'April 2026'!Druckbereich</vt:lpstr>
      <vt:lpstr>'August 2022'!Druckbereich</vt:lpstr>
      <vt:lpstr>'August 2023'!Druckbereich</vt:lpstr>
      <vt:lpstr>'August 2024'!Druckbereich</vt:lpstr>
      <vt:lpstr>'August 2025'!Druckbereich</vt:lpstr>
      <vt:lpstr>'August 2026'!Druckbereich</vt:lpstr>
      <vt:lpstr>'Dezember 2021'!Druckbereich</vt:lpstr>
      <vt:lpstr>'Dezember 2022'!Druckbereich</vt:lpstr>
      <vt:lpstr>'Dezember 2023'!Druckbereich</vt:lpstr>
      <vt:lpstr>'Dezember 2024'!Druckbereich</vt:lpstr>
      <vt:lpstr>'Dezember 2025'!Druckbereich</vt:lpstr>
      <vt:lpstr>'Februar 2022'!Druckbereich</vt:lpstr>
      <vt:lpstr>'Februar 2023'!Druckbereich</vt:lpstr>
      <vt:lpstr>'Februar 2024'!Druckbereich</vt:lpstr>
      <vt:lpstr>'Februar 2025'!Druckbereich</vt:lpstr>
      <vt:lpstr>'Februar 2026'!Druckbereich</vt:lpstr>
      <vt:lpstr>'Jänner 2022'!Druckbereich</vt:lpstr>
      <vt:lpstr>'Jänner 2023'!Druckbereich</vt:lpstr>
      <vt:lpstr>'Jänner 2024'!Druckbereich</vt:lpstr>
      <vt:lpstr>'Jänner 2025'!Druckbereich</vt:lpstr>
      <vt:lpstr>'Jänner 2026'!Druckbereich</vt:lpstr>
      <vt:lpstr>'Juli 2022'!Druckbereich</vt:lpstr>
      <vt:lpstr>'Juli 2023'!Druckbereich</vt:lpstr>
      <vt:lpstr>'Juli 2024'!Druckbereich</vt:lpstr>
      <vt:lpstr>'Juli 2025'!Druckbereich</vt:lpstr>
      <vt:lpstr>'Juli 2026'!Druckbereich</vt:lpstr>
      <vt:lpstr>'Juni 2022'!Druckbereich</vt:lpstr>
      <vt:lpstr>'Juni 2023'!Druckbereich</vt:lpstr>
      <vt:lpstr>'Juni 2024'!Druckbereich</vt:lpstr>
      <vt:lpstr>'Juni 2025'!Druckbereich</vt:lpstr>
      <vt:lpstr>'Juni 2026'!Druckbereich</vt:lpstr>
      <vt:lpstr>'Mai 2022'!Druckbereich</vt:lpstr>
      <vt:lpstr>'Mai 2023'!Druckbereich</vt:lpstr>
      <vt:lpstr>'Mai 2024'!Druckbereich</vt:lpstr>
      <vt:lpstr>'Mai 2025'!Druckbereich</vt:lpstr>
      <vt:lpstr>'Mai 2026'!Druckbereich</vt:lpstr>
      <vt:lpstr>'März 2022'!Druckbereich</vt:lpstr>
      <vt:lpstr>'März 2023'!Druckbereich</vt:lpstr>
      <vt:lpstr>'März 2024'!Druckbereich</vt:lpstr>
      <vt:lpstr>'März 2025'!Druckbereich</vt:lpstr>
      <vt:lpstr>'März 2026'!Druckbereich</vt:lpstr>
      <vt:lpstr>'November 2022'!Druckbereich</vt:lpstr>
      <vt:lpstr>'November 2023'!Druckbereich</vt:lpstr>
      <vt:lpstr>'November 2024'!Druckbereich</vt:lpstr>
      <vt:lpstr>'November 2025'!Druckbereich</vt:lpstr>
      <vt:lpstr>'Oktober 2022'!Druckbereich</vt:lpstr>
      <vt:lpstr>'Oktober 2023'!Druckbereich</vt:lpstr>
      <vt:lpstr>'Oktober 2024'!Druckbereich</vt:lpstr>
      <vt:lpstr>'Oktober 2025'!Druckbereich</vt:lpstr>
      <vt:lpstr>'September 2022'!Druckbereich</vt:lpstr>
      <vt:lpstr>'September 2023'!Druckbereich</vt:lpstr>
      <vt:lpstr>'September 2024'!Druckbereich</vt:lpstr>
      <vt:lpstr>'September 2025'!Druckbereich</vt:lpstr>
    </vt:vector>
  </TitlesOfParts>
  <Company>easy green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easy green energy</dc:creator>
  <cp:lastModifiedBy>Marlene Dorner</cp:lastModifiedBy>
  <cp:lastPrinted>2017-11-22T14:26:42Z</cp:lastPrinted>
  <dcterms:created xsi:type="dcterms:W3CDTF">2016-08-10T06:54:55Z</dcterms:created>
  <dcterms:modified xsi:type="dcterms:W3CDTF">2026-07-23T13:44:03Z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{A44787D4-0540-4523-9961-78E4036D8C6D}">
    <vt:lpwstr>{4A999425-7019-4ABB-8731-BA1B9F329FE2}</vt:lpwstr>
  </property>
  <property fmtid="{D5CDD505-2E9C-101B-9397-08002B2CF9AE}" pid="4" name="MSIP_Label_b0e4137d-3c3f-4cec-9f07-da88235b25cd_Enabled">
    <vt:lpwstr>true</vt:lpwstr>
  </property>
  <property fmtid="{D5CDD505-2E9C-101B-9397-08002B2CF9AE}" pid="5" name="MSIP_Label_b0e4137d-3c3f-4cec-9f07-da88235b25cd_SetDate">
    <vt:lpwstr>2021-02-23T13:06:30Z</vt:lpwstr>
  </property>
  <property fmtid="{D5CDD505-2E9C-101B-9397-08002B2CF9AE}" pid="6" name="MSIP_Label_b0e4137d-3c3f-4cec-9f07-da88235b25cd_Method">
    <vt:lpwstr>Standard</vt:lpwstr>
  </property>
  <property fmtid="{D5CDD505-2E9C-101B-9397-08002B2CF9AE}" pid="7" name="MSIP_Label_b0e4137d-3c3f-4cec-9f07-da88235b25cd_Name">
    <vt:lpwstr>Internal</vt:lpwstr>
  </property>
  <property fmtid="{D5CDD505-2E9C-101B-9397-08002B2CF9AE}" pid="8" name="MSIP_Label_b0e4137d-3c3f-4cec-9f07-da88235b25cd_SiteId">
    <vt:lpwstr>6c57600f-285e-42b1-b384-86c271614b79</vt:lpwstr>
  </property>
  <property fmtid="{D5CDD505-2E9C-101B-9397-08002B2CF9AE}" pid="9" name="MSIP_Label_b0e4137d-3c3f-4cec-9f07-da88235b25cd_ActionId">
    <vt:lpwstr>5ebb8b5c-44b7-4d94-b9c6-7d7f35abb4aa</vt:lpwstr>
  </property>
  <property fmtid="{D5CDD505-2E9C-101B-9397-08002B2CF9AE}" pid="10" name="MSIP_Label_b0e4137d-3c3f-4cec-9f07-da88235b25cd_ContentBits">
    <vt:lpwstr>0</vt:lpwstr>
  </property>
</Properties>
</file>