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5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6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sn.at\dfs\VTM\01_VTM_Intern\30_Oper_Vorlagen\10_Preismodelle\Aktuell_ege\"/>
    </mc:Choice>
  </mc:AlternateContent>
  <xr:revisionPtr revIDLastSave="0" documentId="13_ncr:1_{6C401752-8606-4B39-BA26-5EA88859B00E}" xr6:coauthVersionLast="47" xr6:coauthVersionMax="47" xr10:uidLastSave="{00000000-0000-0000-0000-000000000000}"/>
  <bookViews>
    <workbookView xWindow="-108" yWindow="-108" windowWidth="23256" windowHeight="12456" tabRatio="867" xr2:uid="{00000000-000D-0000-FFFF-FFFF00000000}"/>
  </bookViews>
  <sheets>
    <sheet name="Juli 2026" sheetId="168" r:id="rId1"/>
    <sheet name="Juni 2026" sheetId="163" r:id="rId2"/>
    <sheet name="Mai 2026" sheetId="164" r:id="rId3"/>
    <sheet name="April 2026" sheetId="165" r:id="rId4"/>
    <sheet name="März 2026" sheetId="166" r:id="rId5"/>
    <sheet name="Februar 2026" sheetId="167" r:id="rId6"/>
  </sheets>
  <definedNames>
    <definedName name="_xlnm.Print_Area" localSheetId="3">'April 2026'!$A$2:$J$56</definedName>
    <definedName name="_xlnm.Print_Area" localSheetId="5">'Februar 2026'!$A$2:$J$56</definedName>
    <definedName name="_xlnm.Print_Area" localSheetId="0">'Juli 2026'!$A$2:$J$56</definedName>
    <definedName name="_xlnm.Print_Area" localSheetId="1">'Juni 2026'!$A$2:$J$56</definedName>
    <definedName name="_xlnm.Print_Area" localSheetId="2">'Mai 2026'!$A$2:$J$56</definedName>
    <definedName name="_xlnm.Print_Area" localSheetId="4">'März 2026'!$A$2:$J$56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67" l="1"/>
  <c r="I35" i="166"/>
  <c r="I35" i="165"/>
  <c r="I35" i="164"/>
  <c r="I35" i="163"/>
  <c r="I35" i="168"/>
  <c r="C31" i="168"/>
  <c r="H31" i="168"/>
  <c r="G37" i="168"/>
  <c r="G35" i="168"/>
  <c r="H11" i="168"/>
  <c r="I11" i="168" s="1"/>
  <c r="C13" i="168"/>
  <c r="D13" i="168" s="1"/>
  <c r="C12" i="168"/>
  <c r="D12" i="168" s="1"/>
  <c r="C11" i="168"/>
  <c r="D11" i="168" s="1"/>
  <c r="C10" i="168"/>
  <c r="D10" i="168" s="1"/>
  <c r="G8" i="168"/>
  <c r="H27" i="168" s="1"/>
  <c r="B8" i="168"/>
  <c r="C27" i="168" s="1"/>
  <c r="H31" i="166"/>
  <c r="C31" i="166"/>
  <c r="C31" i="167"/>
  <c r="H10" i="168" l="1"/>
  <c r="I10" i="168" s="1"/>
  <c r="G37" i="167"/>
  <c r="G35" i="167"/>
  <c r="H31" i="167"/>
  <c r="H11" i="167" s="1"/>
  <c r="I11" i="167" s="1"/>
  <c r="C13" i="167"/>
  <c r="D13" i="167" s="1"/>
  <c r="C12" i="167"/>
  <c r="D12" i="167" s="1"/>
  <c r="C11" i="167"/>
  <c r="D11" i="167" s="1"/>
  <c r="C10" i="167"/>
  <c r="D10" i="167" s="1"/>
  <c r="G8" i="167"/>
  <c r="H27" i="167" s="1"/>
  <c r="B8" i="167"/>
  <c r="C27" i="167" s="1"/>
  <c r="G37" i="166"/>
  <c r="G35" i="166"/>
  <c r="C13" i="166"/>
  <c r="D13" i="166" s="1"/>
  <c r="C12" i="166"/>
  <c r="D12" i="166" s="1"/>
  <c r="H11" i="166"/>
  <c r="I11" i="166" s="1"/>
  <c r="C11" i="166"/>
  <c r="D11" i="166" s="1"/>
  <c r="H10" i="166"/>
  <c r="I10" i="166" s="1"/>
  <c r="C10" i="166"/>
  <c r="D10" i="166" s="1"/>
  <c r="G8" i="166"/>
  <c r="H27" i="166" s="1"/>
  <c r="B8" i="166"/>
  <c r="C27" i="166" s="1"/>
  <c r="G37" i="165"/>
  <c r="G35" i="165"/>
  <c r="H31" i="165"/>
  <c r="C31" i="165"/>
  <c r="C13" i="165"/>
  <c r="D13" i="165" s="1"/>
  <c r="C12" i="165"/>
  <c r="D12" i="165" s="1"/>
  <c r="H11" i="165"/>
  <c r="I11" i="165" s="1"/>
  <c r="C11" i="165"/>
  <c r="D11" i="165" s="1"/>
  <c r="H10" i="165"/>
  <c r="I10" i="165" s="1"/>
  <c r="C10" i="165"/>
  <c r="D10" i="165" s="1"/>
  <c r="G8" i="165"/>
  <c r="H27" i="165" s="1"/>
  <c r="B8" i="165"/>
  <c r="C27" i="165" s="1"/>
  <c r="G37" i="164"/>
  <c r="G35" i="164"/>
  <c r="H31" i="164"/>
  <c r="C31" i="164"/>
  <c r="C13" i="164"/>
  <c r="D13" i="164" s="1"/>
  <c r="C12" i="164"/>
  <c r="D12" i="164" s="1"/>
  <c r="H11" i="164"/>
  <c r="I11" i="164" s="1"/>
  <c r="C11" i="164"/>
  <c r="D11" i="164" s="1"/>
  <c r="H10" i="164"/>
  <c r="I10" i="164" s="1"/>
  <c r="C10" i="164"/>
  <c r="D10" i="164" s="1"/>
  <c r="G8" i="164"/>
  <c r="H27" i="164" s="1"/>
  <c r="B8" i="164"/>
  <c r="C27" i="164" s="1"/>
  <c r="G37" i="163"/>
  <c r="G35" i="163"/>
  <c r="H10" i="167" l="1"/>
  <c r="I10" i="167" s="1"/>
  <c r="H31" i="163"/>
  <c r="C31" i="163"/>
  <c r="C11" i="163" s="1"/>
  <c r="G8" i="163"/>
  <c r="B8" i="163"/>
  <c r="C27" i="163" s="1"/>
  <c r="C12" i="163" l="1"/>
  <c r="D12" i="163" s="1"/>
  <c r="C13" i="163"/>
  <c r="D13" i="163" s="1"/>
  <c r="C10" i="163"/>
  <c r="D10" i="163"/>
  <c r="D11" i="163"/>
  <c r="H27" i="163"/>
  <c r="H11" i="163" l="1"/>
  <c r="H10" i="163"/>
  <c r="I10" i="163" s="1"/>
  <c r="I11" i="163"/>
</calcChain>
</file>

<file path=xl/sharedStrings.xml><?xml version="1.0" encoding="utf-8"?>
<sst xmlns="http://schemas.openxmlformats.org/spreadsheetml/2006/main" count="656" uniqueCount="53">
  <si>
    <t>Datum</t>
  </si>
  <si>
    <t>Monatsprodukt</t>
  </si>
  <si>
    <t>Zeitraum</t>
  </si>
  <si>
    <t>Base Settlement</t>
  </si>
  <si>
    <t>EUR/MWh</t>
  </si>
  <si>
    <t>Mittelwert</t>
  </si>
  <si>
    <t>EEX</t>
  </si>
  <si>
    <t>Börsenpreis</t>
  </si>
  <si>
    <t>Index</t>
  </si>
  <si>
    <t>CEGH</t>
  </si>
  <si>
    <t>Datenquelle</t>
  </si>
  <si>
    <t>1st Front Month</t>
  </si>
  <si>
    <t>Phelix Base Month (ahead)</t>
  </si>
  <si>
    <t>(Mittelwert  Settlementpreise)</t>
  </si>
  <si>
    <t>ATBM</t>
  </si>
  <si>
    <t>PEGAS CEGH  Monthly Future</t>
  </si>
  <si>
    <r>
      <t xml:space="preserve">strom </t>
    </r>
    <r>
      <rPr>
        <b/>
        <sz val="11"/>
        <color rgb="FF82C44E"/>
        <rFont val="Calibri"/>
        <family val="2"/>
        <scheme val="minor"/>
      </rPr>
      <t>flex</t>
    </r>
  </si>
  <si>
    <r>
      <rPr>
        <sz val="11"/>
        <color rgb="FF82C44E"/>
        <rFont val="Calibri"/>
        <family val="2"/>
        <scheme val="minor"/>
      </rPr>
      <t>strom</t>
    </r>
    <r>
      <rPr>
        <b/>
        <sz val="11"/>
        <color rgb="FF82C44E"/>
        <rFont val="Calibri"/>
        <family val="2"/>
        <scheme val="minor"/>
      </rPr>
      <t xml:space="preserve"> flex plus</t>
    </r>
  </si>
  <si>
    <r>
      <t xml:space="preserve">gas </t>
    </r>
    <r>
      <rPr>
        <b/>
        <sz val="11"/>
        <color rgb="FF82C44E"/>
        <rFont val="Calibri"/>
        <family val="2"/>
        <scheme val="minor"/>
      </rPr>
      <t>flex plus</t>
    </r>
  </si>
  <si>
    <r>
      <t xml:space="preserve">gas </t>
    </r>
    <r>
      <rPr>
        <b/>
        <sz val="11"/>
        <color rgb="FF82C44E"/>
        <rFont val="Calibri"/>
        <family val="2"/>
        <scheme val="minor"/>
      </rPr>
      <t>flex</t>
    </r>
  </si>
  <si>
    <t>Settlement Preise</t>
  </si>
  <si>
    <t>Produkt (Strom)</t>
  </si>
  <si>
    <t>Produkt (Gas)</t>
  </si>
  <si>
    <r>
      <t xml:space="preserve">Datengrundlage  - strom </t>
    </r>
    <r>
      <rPr>
        <b/>
        <sz val="11"/>
        <rFont val="Calibri"/>
        <family val="2"/>
        <scheme val="minor"/>
      </rPr>
      <t>flex</t>
    </r>
  </si>
  <si>
    <r>
      <t xml:space="preserve">Berechnungsformel - strom </t>
    </r>
    <r>
      <rPr>
        <b/>
        <sz val="11"/>
        <rFont val="Calibri"/>
        <family val="2"/>
        <scheme val="minor"/>
      </rPr>
      <t>flex</t>
    </r>
  </si>
  <si>
    <r>
      <t xml:space="preserve">Berechnungsformel - gas </t>
    </r>
    <r>
      <rPr>
        <b/>
        <sz val="11"/>
        <rFont val="Calibri"/>
        <family val="2"/>
        <scheme val="minor"/>
      </rPr>
      <t>flex</t>
    </r>
  </si>
  <si>
    <r>
      <t xml:space="preserve">Datengrundlage  - gas </t>
    </r>
    <r>
      <rPr>
        <b/>
        <sz val="11"/>
        <rFont val="Calibri"/>
        <family val="2"/>
        <scheme val="minor"/>
      </rPr>
      <t>flex</t>
    </r>
  </si>
  <si>
    <t>CEGH VTP Jun 26</t>
  </si>
  <si>
    <t>ATBM Jun 26</t>
  </si>
  <si>
    <t>(Börsenpreis* + 13,00) / 10</t>
  </si>
  <si>
    <t>((Börsenpreis* x 1,1) + 19,00) / 10</t>
  </si>
  <si>
    <t>Berechnungsdetails im Preisblatt (Seite 2)</t>
  </si>
  <si>
    <t>((Börsenpreis* x 1,1) + 24,00) / 10</t>
  </si>
  <si>
    <t>Arbeitspreis in Cent/kWh</t>
  </si>
  <si>
    <r>
      <rPr>
        <sz val="11"/>
        <color rgb="FF82C44E"/>
        <rFont val="Calibri"/>
        <family val="2"/>
        <scheme val="minor"/>
      </rPr>
      <t>strom</t>
    </r>
    <r>
      <rPr>
        <b/>
        <sz val="11"/>
        <color rgb="FF82C44E"/>
        <rFont val="Calibri"/>
        <family val="2"/>
        <scheme val="minor"/>
      </rPr>
      <t xml:space="preserve"> flex future</t>
    </r>
  </si>
  <si>
    <r>
      <rPr>
        <sz val="11"/>
        <color rgb="FF82C44E"/>
        <rFont val="Calibri"/>
        <family val="2"/>
        <scheme val="minor"/>
      </rPr>
      <t>strom</t>
    </r>
    <r>
      <rPr>
        <b/>
        <sz val="11"/>
        <color rgb="FF82C44E"/>
        <rFont val="Calibri"/>
        <family val="2"/>
        <scheme val="minor"/>
      </rPr>
      <t xml:space="preserve"> flex future plus</t>
    </r>
  </si>
  <si>
    <t>Einmalrabatt**:</t>
  </si>
  <si>
    <t>c</t>
  </si>
  <si>
    <t>Produkt</t>
  </si>
  <si>
    <t>ohne USt.</t>
  </si>
  <si>
    <t>mit 20% USt.</t>
  </si>
  <si>
    <r>
      <t xml:space="preserve">Arbeitspreise - strom </t>
    </r>
    <r>
      <rPr>
        <b/>
        <sz val="11"/>
        <rFont val="Calibri"/>
        <family val="2"/>
        <scheme val="minor"/>
      </rPr>
      <t>flex</t>
    </r>
  </si>
  <si>
    <r>
      <t xml:space="preserve">Arbeitspreise - gas </t>
    </r>
    <r>
      <rPr>
        <b/>
        <sz val="11"/>
        <rFont val="Calibri"/>
        <family val="2"/>
        <scheme val="minor"/>
      </rPr>
      <t>flex</t>
    </r>
  </si>
  <si>
    <t>ATBM Feb 26</t>
  </si>
  <si>
    <t>CEGH VTP Feb 26</t>
  </si>
  <si>
    <t>ATBM Mrz 26</t>
  </si>
  <si>
    <t>CEGH VTP Mar 26</t>
  </si>
  <si>
    <t>ATBM Apr 26</t>
  </si>
  <si>
    <t>ATBM Mai 26</t>
  </si>
  <si>
    <t>CEGH VTP Mai 26</t>
  </si>
  <si>
    <t>CEGH VTP Apr 26</t>
  </si>
  <si>
    <t>CEGH VTP Jul 26</t>
  </si>
  <si>
    <t>ATBM Jul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</si>
</sst>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82C44E"/>
      <name val="Calibri"/>
      <family val="2"/>
      <scheme val="minor"/>
    </font>
    <font>
      <b/>
      <sz val="11"/>
      <color rgb="FF82C44E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8">
    <xf numFmtId="0" fontId="0" fillId="0" borderId="0" xfId="0"/>
    <xf numFmtId="0" fontId="0" fillId="2" borderId="0" xfId="0" applyFill="1"/>
    <xf numFmtId="0" fontId="0" fillId="2" borderId="9" xfId="0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2" borderId="0" xfId="0" applyNumberFormat="1" applyFill="1"/>
    <xf numFmtId="0" fontId="0" fillId="2" borderId="9" xfId="0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right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2" borderId="0" xfId="0" applyFont="1" applyFill="1" applyAlignment="1">
      <alignment horizontal="right"/>
    </xf>
    <xf numFmtId="0" fontId="4" fillId="2" borderId="0" xfId="1" applyFill="1"/>
    <xf numFmtId="0" fontId="0" fillId="2" borderId="0" xfId="0" applyFill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0" fontId="8" fillId="2" borderId="0" xfId="0" applyFont="1" applyFill="1"/>
    <xf numFmtId="0" fontId="9" fillId="2" borderId="10" xfId="0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2" fontId="9" fillId="2" borderId="8" xfId="0" applyNumberFormat="1" applyFont="1" applyFill="1" applyBorder="1" applyProtection="1">
      <protection locked="0"/>
    </xf>
    <xf numFmtId="0" fontId="7" fillId="2" borderId="0" xfId="0" applyFont="1" applyFill="1"/>
    <xf numFmtId="0" fontId="10" fillId="0" borderId="3" xfId="0" applyFont="1" applyBorder="1" applyAlignment="1" applyProtection="1">
      <alignment horizontal="center"/>
      <protection locked="0"/>
    </xf>
    <xf numFmtId="14" fontId="10" fillId="0" borderId="4" xfId="0" applyNumberFormat="1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14" fontId="11" fillId="2" borderId="0" xfId="1" applyNumberFormat="1" applyFont="1" applyFill="1" applyAlignment="1" applyProtection="1">
      <alignment horizontal="center"/>
      <protection locked="0"/>
    </xf>
    <xf numFmtId="14" fontId="10" fillId="0" borderId="3" xfId="0" applyNumberFormat="1" applyFont="1" applyBorder="1" applyAlignment="1" applyProtection="1">
      <alignment horizontal="center"/>
      <protection locked="0"/>
    </xf>
    <xf numFmtId="0" fontId="5" fillId="2" borderId="0" xfId="0" applyFont="1" applyFill="1"/>
    <xf numFmtId="0" fontId="8" fillId="2" borderId="0" xfId="0" applyFont="1" applyFill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0" xfId="0" applyNumberFormat="1" applyFont="1" applyFill="1"/>
    <xf numFmtId="0" fontId="9" fillId="2" borderId="0" xfId="0" applyFont="1" applyFill="1" applyProtection="1">
      <protection locked="0"/>
    </xf>
    <xf numFmtId="2" fontId="9" fillId="2" borderId="0" xfId="0" applyNumberFormat="1" applyFont="1" applyFill="1" applyProtection="1">
      <protection locked="0"/>
    </xf>
    <xf numFmtId="0" fontId="7" fillId="2" borderId="10" xfId="0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2" fontId="7" fillId="2" borderId="0" xfId="0" applyNumberFormat="1" applyFont="1" applyFill="1" applyProtection="1"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14" fontId="10" fillId="2" borderId="4" xfId="0" applyNumberFormat="1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164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1" xfId="0" applyFont="1" applyBorder="1" applyProtection="1">
      <protection locked="0"/>
    </xf>
    <xf numFmtId="0" fontId="14" fillId="0" borderId="1" xfId="0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2" fontId="14" fillId="0" borderId="1" xfId="0" applyNumberFormat="1" applyFont="1" applyBorder="1" applyAlignment="1" applyProtection="1">
      <alignment horizontal="right"/>
      <protection locked="0"/>
    </xf>
    <xf numFmtId="164" fontId="14" fillId="0" borderId="1" xfId="0" applyNumberFormat="1" applyFont="1" applyBorder="1" applyAlignment="1" applyProtection="1">
      <alignment horizontal="right"/>
      <protection locked="0"/>
    </xf>
    <xf numFmtId="164" fontId="9" fillId="2" borderId="6" xfId="0" applyNumberFormat="1" applyFont="1" applyFill="1" applyBorder="1" applyProtection="1">
      <protection locked="0"/>
    </xf>
    <xf numFmtId="0" fontId="13" fillId="2" borderId="21" xfId="0" applyFont="1" applyFill="1" applyBorder="1" applyAlignment="1">
      <alignment horizontal="center"/>
    </xf>
    <xf numFmtId="0" fontId="13" fillId="2" borderId="22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9" xfId="0" applyNumberFormat="1" applyFont="1" applyFill="1" applyBorder="1" applyAlignment="1" applyProtection="1">
      <alignment horizontal="center"/>
      <protection locked="0"/>
    </xf>
    <xf numFmtId="14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14" fontId="4" fillId="2" borderId="1" xfId="1" applyNumberFormat="1" applyFill="1" applyBorder="1" applyAlignment="1" applyProtection="1">
      <alignment horizontal="center"/>
    </xf>
    <xf numFmtId="14" fontId="4" fillId="2" borderId="19" xfId="1" applyNumberFormat="1" applyFill="1" applyBorder="1" applyAlignment="1" applyProtection="1">
      <alignment horizontal="center"/>
    </xf>
    <xf numFmtId="14" fontId="4" fillId="2" borderId="20" xfId="1" applyNumberFormat="1" applyFill="1" applyBorder="1" applyAlignment="1" applyProtection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4" fontId="1" fillId="2" borderId="9" xfId="0" applyNumberFormat="1" applyFont="1" applyFill="1" applyBorder="1" applyAlignment="1" applyProtection="1">
      <alignment horizontal="center"/>
      <protection locked="0"/>
    </xf>
    <xf numFmtId="14" fontId="1" fillId="2" borderId="17" xfId="0" applyNumberFormat="1" applyFont="1" applyFill="1" applyBorder="1" applyAlignment="1" applyProtection="1">
      <alignment horizontal="center"/>
      <protection locked="0"/>
    </xf>
    <xf numFmtId="14" fontId="1" fillId="2" borderId="18" xfId="0" applyNumberFormat="1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82C828"/>
      <color rgb="FF82C4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0</xdr:row>
      <xdr:rowOff>126851</xdr:rowOff>
    </xdr:from>
    <xdr:to>
      <xdr:col>3</xdr:col>
      <xdr:colOff>627305</xdr:colOff>
      <xdr:row>4</xdr:row>
      <xdr:rowOff>130261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E8EC55E-EEF1-4419-8B9E-7D56A19C5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130661"/>
          <a:ext cx="2990851" cy="723500"/>
        </a:xfrm>
        <a:prstGeom prst="rect">
          <a:avLst/>
        </a:prstGeom>
      </xdr:spPr>
    </xdr:pic>
    <xdr:clientData/>
  </xdr:twoCellAnchor>
  <xdr:twoCellAnchor editAs="oneCell">
    <xdr:from>
      <xdr:col>6</xdr:col>
      <xdr:colOff>523089</xdr:colOff>
      <xdr:row>1</xdr:row>
      <xdr:rowOff>8517</xdr:rowOff>
    </xdr:from>
    <xdr:to>
      <xdr:col>8</xdr:col>
      <xdr:colOff>631339</xdr:colOff>
      <xdr:row>4</xdr:row>
      <xdr:rowOff>134852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FF71C99-AB2B-48E8-9AFE-D79DCE3DB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6109" y="191397"/>
          <a:ext cx="2925745" cy="6673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0</xdr:row>
      <xdr:rowOff>126851</xdr:rowOff>
    </xdr:from>
    <xdr:to>
      <xdr:col>3</xdr:col>
      <xdr:colOff>631115</xdr:colOff>
      <xdr:row>4</xdr:row>
      <xdr:rowOff>126451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5232F55-E026-40D7-9DAA-21005ED64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1268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523089</xdr:colOff>
      <xdr:row>1</xdr:row>
      <xdr:rowOff>8517</xdr:rowOff>
    </xdr:from>
    <xdr:to>
      <xdr:col>8</xdr:col>
      <xdr:colOff>638959</xdr:colOff>
      <xdr:row>4</xdr:row>
      <xdr:rowOff>138662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5DEC3B0-00A2-440F-864B-15148C051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6109" y="191397"/>
          <a:ext cx="2927650" cy="67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0</xdr:row>
      <xdr:rowOff>126851</xdr:rowOff>
    </xdr:from>
    <xdr:to>
      <xdr:col>3</xdr:col>
      <xdr:colOff>631115</xdr:colOff>
      <xdr:row>4</xdr:row>
      <xdr:rowOff>126451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CD91977-D948-4122-9993-906B71B6C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1268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523089</xdr:colOff>
      <xdr:row>1</xdr:row>
      <xdr:rowOff>8517</xdr:rowOff>
    </xdr:from>
    <xdr:to>
      <xdr:col>8</xdr:col>
      <xdr:colOff>638959</xdr:colOff>
      <xdr:row>4</xdr:row>
      <xdr:rowOff>138662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B158213-789B-4520-8AC1-3C188ABF8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6109" y="191397"/>
          <a:ext cx="2927650" cy="6787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0</xdr:row>
      <xdr:rowOff>126851</xdr:rowOff>
    </xdr:from>
    <xdr:to>
      <xdr:col>3</xdr:col>
      <xdr:colOff>631115</xdr:colOff>
      <xdr:row>4</xdr:row>
      <xdr:rowOff>126451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587F84E-1074-409D-A4E4-9F06DEB23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1268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523089</xdr:colOff>
      <xdr:row>1</xdr:row>
      <xdr:rowOff>8517</xdr:rowOff>
    </xdr:from>
    <xdr:to>
      <xdr:col>8</xdr:col>
      <xdr:colOff>638959</xdr:colOff>
      <xdr:row>4</xdr:row>
      <xdr:rowOff>138662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B860275-1E81-4382-8548-63A59EA9C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6109" y="191397"/>
          <a:ext cx="2927650" cy="6787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0</xdr:row>
      <xdr:rowOff>126851</xdr:rowOff>
    </xdr:from>
    <xdr:to>
      <xdr:col>3</xdr:col>
      <xdr:colOff>631115</xdr:colOff>
      <xdr:row>4</xdr:row>
      <xdr:rowOff>126451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BD73E7B-B268-438C-B201-A3665C7B4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1268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523089</xdr:colOff>
      <xdr:row>1</xdr:row>
      <xdr:rowOff>8517</xdr:rowOff>
    </xdr:from>
    <xdr:to>
      <xdr:col>8</xdr:col>
      <xdr:colOff>638959</xdr:colOff>
      <xdr:row>4</xdr:row>
      <xdr:rowOff>138662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697A824-5437-4403-A9FF-F5A7654FC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6109" y="191397"/>
          <a:ext cx="2927650" cy="6787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0</xdr:row>
      <xdr:rowOff>126851</xdr:rowOff>
    </xdr:from>
    <xdr:to>
      <xdr:col>3</xdr:col>
      <xdr:colOff>631115</xdr:colOff>
      <xdr:row>4</xdr:row>
      <xdr:rowOff>126451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EA4C1E8-2A7E-44B1-84CE-6F3679918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1268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523089</xdr:colOff>
      <xdr:row>1</xdr:row>
      <xdr:rowOff>8517</xdr:rowOff>
    </xdr:from>
    <xdr:to>
      <xdr:col>8</xdr:col>
      <xdr:colOff>638959</xdr:colOff>
      <xdr:row>4</xdr:row>
      <xdr:rowOff>138662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3FE0318-1489-4323-ADA5-46DB5EA93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6109" y="191397"/>
          <a:ext cx="2927650" cy="67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.pdf" TargetMode="External"/><Relationship Id="rId2" Type="http://schemas.openxmlformats.org/officeDocument/2006/relationships/hyperlink" Target="https://www.gogreenenergy.at/download/Preisblatt_Strom_flex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.pdf" TargetMode="External"/><Relationship Id="rId2" Type="http://schemas.openxmlformats.org/officeDocument/2006/relationships/hyperlink" Target="https://www.gogreenenergy.at/download/Preisblatt_Strom_flex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.pdf" TargetMode="External"/><Relationship Id="rId2" Type="http://schemas.openxmlformats.org/officeDocument/2006/relationships/hyperlink" Target="https://www.gogreenenergy.at/download/Preisblatt_Strom_flex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.pdf" TargetMode="External"/><Relationship Id="rId2" Type="http://schemas.openxmlformats.org/officeDocument/2006/relationships/hyperlink" Target="https://www.gogreenenergy.at/download/Preisblatt_Strom_flex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.pdf" TargetMode="External"/><Relationship Id="rId2" Type="http://schemas.openxmlformats.org/officeDocument/2006/relationships/hyperlink" Target="https://www.gogreenenergy.at/download/Preisblatt_Strom_flex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.pdf" TargetMode="External"/><Relationship Id="rId2" Type="http://schemas.openxmlformats.org/officeDocument/2006/relationships/hyperlink" Target="https://www.gogreenenergy.at/download/Preisblatt_Strom_flex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8323D-78EF-47EE-9567-7AB8B093ABFE}">
  <dimension ref="A1:K61"/>
  <sheetViews>
    <sheetView tabSelected="1" topLeftCell="A27" zoomScale="85" zoomScaleNormal="85" workbookViewId="0">
      <selection activeCell="I36" sqref="I36"/>
    </sheetView>
  </sheetViews>
  <sheetFormatPr baseColWidth="10" defaultColWidth="11.44140625" defaultRowHeight="14.4" x14ac:dyDescent="0.3"/>
  <cols>
    <col min="1" max="1" width="5.6640625" style="20" customWidth="1"/>
    <col min="2" max="2" width="24.44140625" style="20" customWidth="1"/>
    <col min="3" max="4" width="16.5546875" style="20" customWidth="1"/>
    <col min="5" max="6" width="5.6640625" style="20" customWidth="1"/>
    <col min="7" max="7" width="24.44140625" style="20" customWidth="1"/>
    <col min="8" max="9" width="16.5546875" style="20" customWidth="1"/>
    <col min="10" max="10" width="5.6640625" style="1" customWidth="1"/>
    <col min="11" max="16384" width="11.44140625" style="1"/>
  </cols>
  <sheetData>
    <row r="1" spans="2:9" x14ac:dyDescent="0.3">
      <c r="B1" s="24"/>
      <c r="C1" s="24"/>
      <c r="D1" s="24"/>
      <c r="E1" s="24"/>
      <c r="F1" s="24"/>
      <c r="G1" s="24"/>
      <c r="H1" s="24"/>
      <c r="I1" s="24"/>
    </row>
    <row r="2" spans="2:9" x14ac:dyDescent="0.3">
      <c r="B2" s="24"/>
      <c r="C2" s="24"/>
      <c r="D2" s="24"/>
      <c r="E2" s="24"/>
      <c r="F2" s="24"/>
      <c r="G2" s="24"/>
      <c r="H2" s="24"/>
      <c r="I2" s="24"/>
    </row>
    <row r="3" spans="2:9" x14ac:dyDescent="0.3">
      <c r="B3" s="24"/>
      <c r="C3" s="24"/>
      <c r="D3" s="24"/>
      <c r="E3" s="24"/>
      <c r="F3" s="24"/>
      <c r="G3" s="24"/>
      <c r="H3" s="24"/>
      <c r="I3" s="24"/>
    </row>
    <row r="4" spans="2:9" x14ac:dyDescent="0.3">
      <c r="B4" s="24"/>
      <c r="C4" s="24"/>
      <c r="D4" s="24"/>
      <c r="E4" s="24"/>
      <c r="F4" s="24"/>
      <c r="G4" s="24"/>
      <c r="H4" s="24"/>
      <c r="I4" s="24"/>
    </row>
    <row r="5" spans="2:9" x14ac:dyDescent="0.3">
      <c r="B5" s="24"/>
      <c r="C5" s="24"/>
      <c r="D5" s="24"/>
      <c r="E5" s="24"/>
      <c r="F5" s="24"/>
      <c r="G5" s="24"/>
      <c r="H5" s="24"/>
      <c r="I5" s="24"/>
    </row>
    <row r="6" spans="2:9" ht="15" thickBot="1" x14ac:dyDescent="0.35">
      <c r="B6" s="24"/>
      <c r="C6" s="24"/>
      <c r="D6" s="24"/>
      <c r="E6" s="24"/>
      <c r="F6" s="24"/>
      <c r="G6" s="24"/>
      <c r="H6" s="24"/>
      <c r="I6" s="24"/>
    </row>
    <row r="7" spans="2:9" x14ac:dyDescent="0.3">
      <c r="B7" s="78" t="s">
        <v>41</v>
      </c>
      <c r="C7" s="79"/>
      <c r="D7" s="80"/>
      <c r="E7" s="1"/>
      <c r="F7" s="1"/>
      <c r="G7" s="78" t="s">
        <v>42</v>
      </c>
      <c r="H7" s="79"/>
      <c r="I7" s="80"/>
    </row>
    <row r="8" spans="2:9" ht="15" thickBot="1" x14ac:dyDescent="0.35">
      <c r="B8" s="81" t="str">
        <f ca="1">MID(CELL("dateiname",A1),FIND("]",CELL("dateiname",A1))+1,255)</f>
        <v>Juli 2026</v>
      </c>
      <c r="C8" s="82"/>
      <c r="D8" s="83"/>
      <c r="E8" s="1"/>
      <c r="F8" s="1"/>
      <c r="G8" s="81" t="str">
        <f ca="1">MID(CELL("dateiname",F1),FIND("]",CELL("dateiname",F1))+1,255)</f>
        <v>Juli 2026</v>
      </c>
      <c r="H8" s="82"/>
      <c r="I8" s="83"/>
    </row>
    <row r="9" spans="2:9" x14ac:dyDescent="0.3">
      <c r="B9" s="11" t="s">
        <v>33</v>
      </c>
      <c r="C9" s="12" t="s">
        <v>39</v>
      </c>
      <c r="D9" s="12" t="s">
        <v>40</v>
      </c>
      <c r="E9" s="1"/>
      <c r="F9" s="1"/>
      <c r="G9" s="5" t="s">
        <v>33</v>
      </c>
      <c r="H9" s="2" t="s">
        <v>39</v>
      </c>
      <c r="I9" s="2" t="s">
        <v>40</v>
      </c>
    </row>
    <row r="10" spans="2:9" x14ac:dyDescent="0.3">
      <c r="B10" s="6" t="s">
        <v>16</v>
      </c>
      <c r="C10" s="19">
        <f>ROUND(((($C$31)*1.1)+19)/10,2)</f>
        <v>13.13</v>
      </c>
      <c r="D10" s="3">
        <f>C10*1.2</f>
        <v>15.756</v>
      </c>
      <c r="E10" s="4"/>
      <c r="F10" s="4"/>
      <c r="G10" s="6" t="s">
        <v>19</v>
      </c>
      <c r="H10" s="19">
        <f>ROUND((($H$31)+13)/10,2)</f>
        <v>6.12</v>
      </c>
      <c r="I10" s="3">
        <f>H10*1.2</f>
        <v>7.3439999999999994</v>
      </c>
    </row>
    <row r="11" spans="2:9" x14ac:dyDescent="0.3">
      <c r="B11" s="7" t="s">
        <v>17</v>
      </c>
      <c r="C11" s="19">
        <f>ROUND(((($C$31)*1.1)+19)/10,2)</f>
        <v>13.13</v>
      </c>
      <c r="D11" s="3">
        <f t="shared" ref="D11:D13" si="0">C11*1.2</f>
        <v>15.756</v>
      </c>
      <c r="E11" s="4"/>
      <c r="F11" s="4"/>
      <c r="G11" s="6" t="s">
        <v>18</v>
      </c>
      <c r="H11" s="19">
        <f>ROUND((($H$31)+13)/10,2)</f>
        <v>6.12</v>
      </c>
      <c r="I11" s="3">
        <f t="shared" ref="I11" si="1">H11*1.2</f>
        <v>7.3439999999999994</v>
      </c>
    </row>
    <row r="12" spans="2:9" x14ac:dyDescent="0.3">
      <c r="B12" s="7" t="s">
        <v>34</v>
      </c>
      <c r="C12" s="33">
        <f>ROUND(((($C$31)*1.1)+24)/10,2)</f>
        <v>13.63</v>
      </c>
      <c r="D12" s="34">
        <f t="shared" si="0"/>
        <v>16.356000000000002</v>
      </c>
      <c r="E12" s="35"/>
      <c r="F12" s="35"/>
      <c r="G12" s="24"/>
      <c r="H12" s="24"/>
      <c r="I12" s="24"/>
    </row>
    <row r="13" spans="2:9" x14ac:dyDescent="0.3">
      <c r="B13" s="7" t="s">
        <v>35</v>
      </c>
      <c r="C13" s="33">
        <f>ROUND(((($C$31)*1.1)+24)/10,2)</f>
        <v>13.63</v>
      </c>
      <c r="D13" s="34">
        <f t="shared" si="0"/>
        <v>16.356000000000002</v>
      </c>
      <c r="E13" s="35"/>
      <c r="F13" s="35"/>
      <c r="G13" s="24"/>
      <c r="H13" s="24"/>
      <c r="I13" s="24"/>
    </row>
    <row r="14" spans="2:9" x14ac:dyDescent="0.3">
      <c r="B14" s="84"/>
      <c r="C14" s="84"/>
      <c r="D14" s="84"/>
      <c r="E14" s="84"/>
      <c r="F14" s="84"/>
      <c r="G14" s="84"/>
      <c r="H14" s="84"/>
      <c r="I14" s="84"/>
    </row>
    <row r="15" spans="2:9" ht="15" thickBot="1" x14ac:dyDescent="0.35">
      <c r="B15" s="24"/>
      <c r="C15" s="24"/>
      <c r="D15" s="24"/>
      <c r="E15" s="24"/>
      <c r="F15" s="24"/>
      <c r="G15" s="24"/>
      <c r="H15" s="24"/>
      <c r="I15" s="24"/>
    </row>
    <row r="16" spans="2:9" ht="15" thickBot="1" x14ac:dyDescent="0.35">
      <c r="B16" s="85" t="s">
        <v>24</v>
      </c>
      <c r="C16" s="86"/>
      <c r="D16" s="87"/>
      <c r="E16" s="24"/>
      <c r="F16" s="24"/>
      <c r="G16" s="85" t="s">
        <v>25</v>
      </c>
      <c r="H16" s="86"/>
      <c r="I16" s="87"/>
    </row>
    <row r="17" spans="2:11" x14ac:dyDescent="0.3">
      <c r="B17" s="6" t="s">
        <v>16</v>
      </c>
      <c r="C17" s="72" t="s">
        <v>30</v>
      </c>
      <c r="D17" s="72"/>
      <c r="E17" s="24"/>
      <c r="F17" s="24"/>
      <c r="G17" s="6" t="s">
        <v>19</v>
      </c>
      <c r="H17" s="73" t="s">
        <v>29</v>
      </c>
      <c r="I17" s="74"/>
      <c r="J17"/>
    </row>
    <row r="18" spans="2:11" x14ac:dyDescent="0.3">
      <c r="B18" s="7" t="s">
        <v>17</v>
      </c>
      <c r="C18" s="75" t="s">
        <v>30</v>
      </c>
      <c r="D18" s="75"/>
      <c r="E18" s="24"/>
      <c r="F18" s="24"/>
      <c r="G18" s="6" t="s">
        <v>18</v>
      </c>
      <c r="H18" s="76" t="s">
        <v>29</v>
      </c>
      <c r="I18" s="77"/>
    </row>
    <row r="19" spans="2:11" x14ac:dyDescent="0.3">
      <c r="B19" s="7" t="s">
        <v>34</v>
      </c>
      <c r="C19" s="75" t="s">
        <v>32</v>
      </c>
      <c r="D19" s="75"/>
      <c r="E19" s="24"/>
      <c r="F19" s="24"/>
      <c r="G19" s="24"/>
      <c r="H19" s="24"/>
      <c r="I19" s="24"/>
    </row>
    <row r="20" spans="2:11" x14ac:dyDescent="0.3">
      <c r="B20" s="7" t="s">
        <v>35</v>
      </c>
      <c r="C20" s="75" t="s">
        <v>32</v>
      </c>
      <c r="D20" s="75"/>
      <c r="E20" s="24"/>
      <c r="F20" s="24"/>
      <c r="G20" s="24"/>
      <c r="H20" s="24"/>
      <c r="I20" s="24"/>
    </row>
    <row r="21" spans="2:11" x14ac:dyDescent="0.3">
      <c r="B21" s="31"/>
      <c r="C21" s="32"/>
      <c r="D21" s="32"/>
      <c r="E21" s="1"/>
      <c r="F21" s="1"/>
      <c r="G21" s="1"/>
      <c r="H21" s="1"/>
      <c r="I21" s="1"/>
    </row>
    <row r="22" spans="2:11" x14ac:dyDescent="0.3">
      <c r="B22" s="17" t="s">
        <v>31</v>
      </c>
      <c r="C22" s="18"/>
      <c r="D22" s="16"/>
      <c r="E22" s="1"/>
      <c r="F22" s="1"/>
      <c r="G22" s="17" t="s">
        <v>31</v>
      </c>
      <c r="H22" s="18"/>
      <c r="I22" s="16"/>
    </row>
    <row r="23" spans="2:11" ht="15" thickBot="1" x14ac:dyDescent="0.35">
      <c r="B23" s="1"/>
      <c r="C23" s="1"/>
      <c r="D23" s="1"/>
      <c r="E23" s="1"/>
      <c r="F23" s="1"/>
      <c r="G23" s="1"/>
      <c r="H23" s="1"/>
      <c r="I23" s="1"/>
    </row>
    <row r="24" spans="2:11" ht="15" thickBot="1" x14ac:dyDescent="0.35">
      <c r="B24" s="66" t="s">
        <v>23</v>
      </c>
      <c r="C24" s="67"/>
      <c r="D24" s="68"/>
      <c r="E24" s="1"/>
      <c r="F24" s="1"/>
      <c r="G24" s="66" t="s">
        <v>26</v>
      </c>
      <c r="H24" s="67"/>
      <c r="I24" s="68"/>
    </row>
    <row r="25" spans="2:11" x14ac:dyDescent="0.3">
      <c r="B25" s="8" t="s">
        <v>8</v>
      </c>
      <c r="C25" s="69" t="s">
        <v>12</v>
      </c>
      <c r="D25" s="69"/>
      <c r="E25" s="1"/>
      <c r="F25" s="1"/>
      <c r="G25" s="8" t="s">
        <v>8</v>
      </c>
      <c r="H25" s="70" t="s">
        <v>15</v>
      </c>
      <c r="I25" s="71"/>
    </row>
    <row r="26" spans="2:11" x14ac:dyDescent="0.3">
      <c r="B26" s="9" t="s">
        <v>5</v>
      </c>
      <c r="C26" s="57" t="s">
        <v>13</v>
      </c>
      <c r="D26" s="57"/>
      <c r="E26" s="1"/>
      <c r="F26" s="1"/>
      <c r="G26" s="9" t="s">
        <v>5</v>
      </c>
      <c r="H26" s="58" t="s">
        <v>13</v>
      </c>
      <c r="I26" s="59"/>
    </row>
    <row r="27" spans="2:11" x14ac:dyDescent="0.3">
      <c r="B27" s="9" t="s">
        <v>0</v>
      </c>
      <c r="C27" s="57" t="str">
        <f ca="1">B8</f>
        <v>Juli 2026</v>
      </c>
      <c r="D27" s="57"/>
      <c r="E27" s="1"/>
      <c r="F27" s="1"/>
      <c r="G27" s="9" t="s">
        <v>0</v>
      </c>
      <c r="H27" s="58" t="str">
        <f ca="1">G8</f>
        <v>Juli 2026</v>
      </c>
      <c r="I27" s="59"/>
    </row>
    <row r="28" spans="2:11" x14ac:dyDescent="0.3">
      <c r="B28" s="10" t="s">
        <v>1</v>
      </c>
      <c r="C28" s="60" t="s">
        <v>14</v>
      </c>
      <c r="D28" s="60"/>
      <c r="E28" s="1"/>
      <c r="F28" s="1"/>
      <c r="G28" s="10" t="s">
        <v>1</v>
      </c>
      <c r="H28" s="61" t="s">
        <v>11</v>
      </c>
      <c r="I28" s="62"/>
    </row>
    <row r="29" spans="2:11" x14ac:dyDescent="0.3">
      <c r="B29" s="10" t="s">
        <v>10</v>
      </c>
      <c r="C29" s="63" t="s">
        <v>6</v>
      </c>
      <c r="D29" s="63"/>
      <c r="E29" s="1"/>
      <c r="F29" s="1"/>
      <c r="G29" s="10" t="s">
        <v>10</v>
      </c>
      <c r="H29" s="64" t="s">
        <v>9</v>
      </c>
      <c r="I29" s="65"/>
    </row>
    <row r="30" spans="2:11" ht="15" thickBot="1" x14ac:dyDescent="0.35">
      <c r="B30" s="28"/>
      <c r="C30" s="29"/>
      <c r="D30" s="29"/>
      <c r="E30" s="24"/>
      <c r="F30" s="24"/>
      <c r="G30" s="28"/>
      <c r="H30" s="29"/>
      <c r="I30" s="29"/>
      <c r="K30" s="1" t="s">
        <v>37</v>
      </c>
    </row>
    <row r="31" spans="2:11" ht="15" thickBot="1" x14ac:dyDescent="0.35">
      <c r="B31" s="21" t="s">
        <v>7</v>
      </c>
      <c r="C31" s="22">
        <f>AVERAGE(D40:D61)</f>
        <v>102.10500000000002</v>
      </c>
      <c r="D31" s="23" t="s">
        <v>4</v>
      </c>
      <c r="E31" s="24"/>
      <c r="F31" s="24"/>
      <c r="G31" s="21" t="s">
        <v>7</v>
      </c>
      <c r="H31" s="53">
        <f>+AVERAGE(I40:I61)</f>
        <v>48.232454545454544</v>
      </c>
      <c r="I31" s="23" t="s">
        <v>4</v>
      </c>
    </row>
    <row r="32" spans="2:11" ht="15" thickBot="1" x14ac:dyDescent="0.35">
      <c r="B32" s="38" t="s">
        <v>36</v>
      </c>
      <c r="C32" s="39"/>
      <c r="D32" s="40" t="s">
        <v>4</v>
      </c>
      <c r="E32" s="24"/>
      <c r="F32" s="24"/>
      <c r="G32" s="38" t="s">
        <v>36</v>
      </c>
      <c r="H32" s="39"/>
      <c r="I32" s="40" t="s">
        <v>4</v>
      </c>
    </row>
    <row r="33" spans="2:9" x14ac:dyDescent="0.3">
      <c r="B33" s="28"/>
      <c r="C33" s="41"/>
      <c r="D33" s="41"/>
      <c r="E33" s="24"/>
      <c r="F33" s="24"/>
      <c r="G33" s="28"/>
      <c r="H33" s="41"/>
      <c r="I33" s="41"/>
    </row>
    <row r="34" spans="2:9" x14ac:dyDescent="0.3">
      <c r="B34" s="28"/>
      <c r="C34" s="41"/>
      <c r="D34" s="41"/>
      <c r="E34" s="24"/>
      <c r="F34" s="24"/>
      <c r="G34" s="42" t="s">
        <v>38</v>
      </c>
      <c r="H34" s="43" t="s">
        <v>2</v>
      </c>
      <c r="I34" s="44" t="s">
        <v>3</v>
      </c>
    </row>
    <row r="35" spans="2:9" x14ac:dyDescent="0.3">
      <c r="B35" s="28"/>
      <c r="C35" s="41"/>
      <c r="D35" s="41"/>
      <c r="E35" s="24"/>
      <c r="F35" s="24"/>
      <c r="G35" s="54" t="str">
        <f>"1st Front Month - "&amp;G9</f>
        <v>1st Front Month - Arbeitspreis in Cent/kWh</v>
      </c>
      <c r="H35" s="55"/>
      <c r="I35" s="45">
        <f>AVERAGE(I40:I62)</f>
        <v>48.232454545454544</v>
      </c>
    </row>
    <row r="36" spans="2:9" x14ac:dyDescent="0.3">
      <c r="B36" s="36"/>
      <c r="C36" s="37"/>
      <c r="D36" s="37"/>
      <c r="E36" s="24"/>
      <c r="F36" s="24"/>
      <c r="G36" s="24"/>
      <c r="H36" s="24"/>
      <c r="I36" s="24"/>
    </row>
    <row r="37" spans="2:9" x14ac:dyDescent="0.3">
      <c r="B37" s="24"/>
      <c r="C37" s="24"/>
      <c r="D37" s="24"/>
      <c r="E37" s="24"/>
      <c r="F37" s="24"/>
      <c r="G37" s="56" t="str">
        <f ca="1">"**Einmalrabatt gültig ausschliesslich für den Monat "&amp;MID(CELL("dateiname",A5),FIND("]",CELL("dateiname",A5))+1,255)</f>
        <v>**Einmalrabatt gültig ausschliesslich für den Monat Juli 2026</v>
      </c>
      <c r="H37" s="56"/>
      <c r="I37" s="56"/>
    </row>
    <row r="39" spans="2:9" x14ac:dyDescent="0.3">
      <c r="B39" s="25" t="s">
        <v>21</v>
      </c>
      <c r="C39" s="26" t="s">
        <v>2</v>
      </c>
      <c r="D39" s="27" t="s">
        <v>20</v>
      </c>
      <c r="E39" s="24"/>
      <c r="F39" s="24"/>
      <c r="G39" s="25" t="s">
        <v>22</v>
      </c>
      <c r="H39" s="30" t="s">
        <v>2</v>
      </c>
      <c r="I39" s="27" t="s">
        <v>20</v>
      </c>
    </row>
    <row r="40" spans="2:9" x14ac:dyDescent="0.3">
      <c r="B40" s="48" t="s">
        <v>52</v>
      </c>
      <c r="C40" s="49">
        <v>46163</v>
      </c>
      <c r="D40" s="13">
        <v>100.07</v>
      </c>
      <c r="E40" s="24"/>
      <c r="F40" s="24"/>
      <c r="G40" s="14" t="s">
        <v>51</v>
      </c>
      <c r="H40" s="14">
        <v>46163</v>
      </c>
      <c r="I40" s="13">
        <v>50.886000000000003</v>
      </c>
    </row>
    <row r="41" spans="2:9" x14ac:dyDescent="0.3">
      <c r="B41" s="50" t="s">
        <v>52</v>
      </c>
      <c r="C41" s="14">
        <v>46164</v>
      </c>
      <c r="D41" s="15">
        <v>102.06</v>
      </c>
      <c r="E41" s="24"/>
      <c r="F41" s="24"/>
      <c r="G41" s="14" t="s">
        <v>51</v>
      </c>
      <c r="H41" s="14">
        <v>46164</v>
      </c>
      <c r="I41" s="13">
        <v>50.064000000000007</v>
      </c>
    </row>
    <row r="42" spans="2:9" x14ac:dyDescent="0.3">
      <c r="B42" s="50" t="s">
        <v>52</v>
      </c>
      <c r="C42" s="14">
        <v>46167</v>
      </c>
      <c r="D42" s="15">
        <v>97.47</v>
      </c>
      <c r="G42" s="14" t="s">
        <v>51</v>
      </c>
      <c r="H42" s="14">
        <v>46167</v>
      </c>
      <c r="I42" s="13">
        <v>47.097999999999999</v>
      </c>
    </row>
    <row r="43" spans="2:9" x14ac:dyDescent="0.3">
      <c r="B43" s="50" t="s">
        <v>52</v>
      </c>
      <c r="C43" s="14">
        <v>46168</v>
      </c>
      <c r="D43" s="15">
        <v>101.47</v>
      </c>
      <c r="G43" s="14" t="s">
        <v>51</v>
      </c>
      <c r="H43" s="14">
        <v>46168</v>
      </c>
      <c r="I43" s="13">
        <v>49.183999999999997</v>
      </c>
    </row>
    <row r="44" spans="2:9" x14ac:dyDescent="0.3">
      <c r="B44" s="50" t="s">
        <v>52</v>
      </c>
      <c r="C44" s="14">
        <v>46169</v>
      </c>
      <c r="D44" s="15">
        <v>101.52</v>
      </c>
      <c r="G44" s="14" t="s">
        <v>51</v>
      </c>
      <c r="H44" s="14">
        <v>46169</v>
      </c>
      <c r="I44" s="13">
        <v>48.168999999999997</v>
      </c>
    </row>
    <row r="45" spans="2:9" x14ac:dyDescent="0.3">
      <c r="B45" s="50" t="s">
        <v>52</v>
      </c>
      <c r="C45" s="14">
        <v>46170</v>
      </c>
      <c r="D45" s="15">
        <v>103.9</v>
      </c>
      <c r="G45" s="14" t="s">
        <v>51</v>
      </c>
      <c r="H45" s="14">
        <v>46170</v>
      </c>
      <c r="I45" s="13">
        <v>48.588000000000001</v>
      </c>
    </row>
    <row r="46" spans="2:9" x14ac:dyDescent="0.3">
      <c r="B46" s="50" t="s">
        <v>52</v>
      </c>
      <c r="C46" s="14">
        <v>46171</v>
      </c>
      <c r="D46" s="15">
        <v>104.65</v>
      </c>
      <c r="G46" s="14" t="s">
        <v>51</v>
      </c>
      <c r="H46" s="14">
        <v>46171</v>
      </c>
      <c r="I46" s="13">
        <v>47.781999999999996</v>
      </c>
    </row>
    <row r="47" spans="2:9" x14ac:dyDescent="0.3">
      <c r="B47" s="50" t="s">
        <v>52</v>
      </c>
      <c r="C47" s="14">
        <v>46174</v>
      </c>
      <c r="D47" s="15">
        <v>105.04</v>
      </c>
      <c r="G47" s="14" t="s">
        <v>51</v>
      </c>
      <c r="H47" s="14">
        <v>46174</v>
      </c>
      <c r="I47" s="13">
        <v>50.677</v>
      </c>
    </row>
    <row r="48" spans="2:9" x14ac:dyDescent="0.3">
      <c r="B48" s="50" t="s">
        <v>52</v>
      </c>
      <c r="C48" s="14">
        <v>46175</v>
      </c>
      <c r="D48" s="15">
        <v>101.35</v>
      </c>
      <c r="G48" s="14" t="s">
        <v>51</v>
      </c>
      <c r="H48" s="14">
        <v>46175</v>
      </c>
      <c r="I48" s="13">
        <v>49.307000000000002</v>
      </c>
    </row>
    <row r="49" spans="2:9" x14ac:dyDescent="0.3">
      <c r="B49" s="50" t="s">
        <v>52</v>
      </c>
      <c r="C49" s="14">
        <v>46176</v>
      </c>
      <c r="D49" s="15">
        <v>104.19</v>
      </c>
      <c r="G49" s="14" t="s">
        <v>51</v>
      </c>
      <c r="H49" s="14">
        <v>46176</v>
      </c>
      <c r="I49" s="13">
        <v>50.460999999999999</v>
      </c>
    </row>
    <row r="50" spans="2:9" x14ac:dyDescent="0.3">
      <c r="B50" s="50" t="s">
        <v>52</v>
      </c>
      <c r="C50" s="14">
        <v>46177</v>
      </c>
      <c r="D50" s="15">
        <v>102.19</v>
      </c>
      <c r="G50" s="14" t="s">
        <v>51</v>
      </c>
      <c r="H50" s="14">
        <v>46177</v>
      </c>
      <c r="I50" s="13">
        <v>50.479000000000006</v>
      </c>
    </row>
    <row r="51" spans="2:9" x14ac:dyDescent="0.3">
      <c r="B51" s="50" t="s">
        <v>52</v>
      </c>
      <c r="C51" s="14">
        <v>46178</v>
      </c>
      <c r="D51" s="15">
        <v>102.7</v>
      </c>
      <c r="G51" s="14" t="s">
        <v>51</v>
      </c>
      <c r="H51" s="14">
        <v>46178</v>
      </c>
      <c r="I51" s="13">
        <v>49.902000000000001</v>
      </c>
    </row>
    <row r="52" spans="2:9" x14ac:dyDescent="0.3">
      <c r="B52" s="50" t="s">
        <v>52</v>
      </c>
      <c r="C52" s="14">
        <v>46181</v>
      </c>
      <c r="D52" s="15">
        <v>104.78</v>
      </c>
      <c r="G52" s="14" t="s">
        <v>51</v>
      </c>
      <c r="H52" s="14">
        <v>46181</v>
      </c>
      <c r="I52" s="13">
        <v>51.281999999999996</v>
      </c>
    </row>
    <row r="53" spans="2:9" x14ac:dyDescent="0.3">
      <c r="B53" s="50" t="s">
        <v>52</v>
      </c>
      <c r="C53" s="14">
        <v>46182</v>
      </c>
      <c r="D53" s="15">
        <v>102.36</v>
      </c>
      <c r="G53" s="14" t="s">
        <v>51</v>
      </c>
      <c r="H53" s="14">
        <v>46182</v>
      </c>
      <c r="I53" s="13">
        <v>50.201999999999998</v>
      </c>
    </row>
    <row r="54" spans="2:9" x14ac:dyDescent="0.3">
      <c r="B54" s="50" t="s">
        <v>52</v>
      </c>
      <c r="C54" s="14">
        <v>46183</v>
      </c>
      <c r="D54" s="15">
        <v>103.79</v>
      </c>
      <c r="G54" s="14" t="s">
        <v>51</v>
      </c>
      <c r="H54" s="14">
        <v>46183</v>
      </c>
      <c r="I54" s="13">
        <v>51.427</v>
      </c>
    </row>
    <row r="55" spans="2:9" x14ac:dyDescent="0.3">
      <c r="B55" s="50" t="s">
        <v>52</v>
      </c>
      <c r="C55" s="14">
        <v>46184</v>
      </c>
      <c r="D55" s="15">
        <v>103.74</v>
      </c>
      <c r="G55" s="14" t="s">
        <v>51</v>
      </c>
      <c r="H55" s="14">
        <v>46184</v>
      </c>
      <c r="I55" s="13">
        <v>50.991999999999997</v>
      </c>
    </row>
    <row r="56" spans="2:9" x14ac:dyDescent="0.3">
      <c r="B56" s="50" t="s">
        <v>52</v>
      </c>
      <c r="C56" s="14">
        <v>46185</v>
      </c>
      <c r="D56" s="15">
        <v>101.16</v>
      </c>
      <c r="G56" s="14" t="s">
        <v>51</v>
      </c>
      <c r="H56" s="14">
        <v>46185</v>
      </c>
      <c r="I56" s="13">
        <v>48.097000000000001</v>
      </c>
    </row>
    <row r="57" spans="2:9" x14ac:dyDescent="0.3">
      <c r="B57" s="50" t="s">
        <v>52</v>
      </c>
      <c r="C57" s="14">
        <v>46188</v>
      </c>
      <c r="D57" s="15">
        <v>100.01</v>
      </c>
      <c r="G57" s="14" t="s">
        <v>51</v>
      </c>
      <c r="H57" s="14">
        <v>46188</v>
      </c>
      <c r="I57" s="13">
        <v>44.078000000000003</v>
      </c>
    </row>
    <row r="58" spans="2:9" x14ac:dyDescent="0.3">
      <c r="B58" s="50" t="s">
        <v>52</v>
      </c>
      <c r="C58" s="14">
        <v>46189</v>
      </c>
      <c r="D58" s="15">
        <v>99.33</v>
      </c>
      <c r="G58" s="14" t="s">
        <v>51</v>
      </c>
      <c r="H58" s="14">
        <v>46189</v>
      </c>
      <c r="I58" s="13">
        <v>43.26</v>
      </c>
    </row>
    <row r="59" spans="2:9" x14ac:dyDescent="0.3">
      <c r="B59" s="50" t="s">
        <v>52</v>
      </c>
      <c r="C59" s="14">
        <v>46190</v>
      </c>
      <c r="D59" s="15">
        <v>100.49</v>
      </c>
      <c r="G59" s="14" t="s">
        <v>51</v>
      </c>
      <c r="H59" s="14">
        <v>46190</v>
      </c>
      <c r="I59" s="13">
        <v>43.398000000000003</v>
      </c>
    </row>
    <row r="60" spans="2:9" x14ac:dyDescent="0.3">
      <c r="B60" s="50" t="s">
        <v>52</v>
      </c>
      <c r="C60" s="14">
        <v>46191</v>
      </c>
      <c r="D60" s="15">
        <v>99.78</v>
      </c>
      <c r="G60" s="14" t="s">
        <v>51</v>
      </c>
      <c r="H60" s="14">
        <v>46191</v>
      </c>
      <c r="I60" s="13">
        <v>42.088000000000001</v>
      </c>
    </row>
    <row r="61" spans="2:9" x14ac:dyDescent="0.3">
      <c r="B61" s="50" t="s">
        <v>52</v>
      </c>
      <c r="C61" s="14">
        <v>46192</v>
      </c>
      <c r="D61" s="15">
        <v>104.26</v>
      </c>
      <c r="G61" s="14" t="s">
        <v>51</v>
      </c>
      <c r="H61" s="14">
        <v>46192</v>
      </c>
      <c r="I61" s="13">
        <v>43.692999999999998</v>
      </c>
    </row>
  </sheetData>
  <mergeCells count="27">
    <mergeCell ref="C20:D20"/>
    <mergeCell ref="B7:D7"/>
    <mergeCell ref="G7:I7"/>
    <mergeCell ref="B8:D8"/>
    <mergeCell ref="G8:I8"/>
    <mergeCell ref="B14:I14"/>
    <mergeCell ref="B16:D16"/>
    <mergeCell ref="G16:I16"/>
    <mergeCell ref="C17:D17"/>
    <mergeCell ref="H17:I17"/>
    <mergeCell ref="C18:D18"/>
    <mergeCell ref="H18:I18"/>
    <mergeCell ref="C19:D19"/>
    <mergeCell ref="B24:D24"/>
    <mergeCell ref="G24:I24"/>
    <mergeCell ref="C25:D25"/>
    <mergeCell ref="H25:I25"/>
    <mergeCell ref="C26:D26"/>
    <mergeCell ref="H26:I26"/>
    <mergeCell ref="G35:H35"/>
    <mergeCell ref="G37:I37"/>
    <mergeCell ref="C27:D27"/>
    <mergeCell ref="H27:I27"/>
    <mergeCell ref="C28:D28"/>
    <mergeCell ref="H28:I28"/>
    <mergeCell ref="C29:D29"/>
    <mergeCell ref="H29:I29"/>
  </mergeCells>
  <hyperlinks>
    <hyperlink ref="C29:D29" r:id="rId1" display="EEX" xr:uid="{4AB74F82-DAE5-46AD-8A12-3005D20ADFEF}"/>
    <hyperlink ref="B22" r:id="rId2" xr:uid="{A1053918-1D05-417E-92A2-043425ACF87D}"/>
    <hyperlink ref="G22" r:id="rId3" xr:uid="{3FD3BD64-F5CA-4D2D-999E-5B799B8DAFF2}"/>
    <hyperlink ref="H29:I29" r:id="rId4" display="CEGH" xr:uid="{64446969-F57C-4F16-A02F-F7A3087377B7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39FD2-2C7D-40E1-BB3B-6A029F180073}">
  <dimension ref="A1:K60"/>
  <sheetViews>
    <sheetView topLeftCell="A28" zoomScale="85" zoomScaleNormal="85" workbookViewId="0">
      <selection activeCell="I36" sqref="I36"/>
    </sheetView>
  </sheetViews>
  <sheetFormatPr baseColWidth="10" defaultColWidth="11.44140625" defaultRowHeight="14.4" x14ac:dyDescent="0.3"/>
  <cols>
    <col min="1" max="1" width="5.6640625" style="20" customWidth="1"/>
    <col min="2" max="2" width="24.44140625" style="20" customWidth="1"/>
    <col min="3" max="4" width="16.5546875" style="20" customWidth="1"/>
    <col min="5" max="6" width="5.6640625" style="20" customWidth="1"/>
    <col min="7" max="7" width="24.44140625" style="20" customWidth="1"/>
    <col min="8" max="9" width="16.5546875" style="20" customWidth="1"/>
    <col min="10" max="10" width="5.6640625" style="1" customWidth="1"/>
    <col min="11" max="16384" width="11.44140625" style="1"/>
  </cols>
  <sheetData>
    <row r="1" spans="2:9" x14ac:dyDescent="0.3">
      <c r="B1" s="24"/>
      <c r="C1" s="24"/>
      <c r="D1" s="24"/>
      <c r="E1" s="24"/>
      <c r="F1" s="24"/>
      <c r="G1" s="24"/>
      <c r="H1" s="24"/>
      <c r="I1" s="24"/>
    </row>
    <row r="2" spans="2:9" x14ac:dyDescent="0.3">
      <c r="B2" s="24"/>
      <c r="C2" s="24"/>
      <c r="D2" s="24"/>
      <c r="E2" s="24"/>
      <c r="F2" s="24"/>
      <c r="G2" s="24"/>
      <c r="H2" s="24"/>
      <c r="I2" s="24"/>
    </row>
    <row r="3" spans="2:9" x14ac:dyDescent="0.3">
      <c r="B3" s="24"/>
      <c r="C3" s="24"/>
      <c r="D3" s="24"/>
      <c r="E3" s="24"/>
      <c r="F3" s="24"/>
      <c r="G3" s="24"/>
      <c r="H3" s="24"/>
      <c r="I3" s="24"/>
    </row>
    <row r="4" spans="2:9" x14ac:dyDescent="0.3">
      <c r="B4" s="24"/>
      <c r="C4" s="24"/>
      <c r="D4" s="24"/>
      <c r="E4" s="24"/>
      <c r="F4" s="24"/>
      <c r="G4" s="24"/>
      <c r="H4" s="24"/>
      <c r="I4" s="24"/>
    </row>
    <row r="5" spans="2:9" x14ac:dyDescent="0.3">
      <c r="B5" s="24"/>
      <c r="C5" s="24"/>
      <c r="D5" s="24"/>
      <c r="E5" s="24"/>
      <c r="F5" s="24"/>
      <c r="G5" s="24"/>
      <c r="H5" s="24"/>
      <c r="I5" s="24"/>
    </row>
    <row r="6" spans="2:9" ht="15" thickBot="1" x14ac:dyDescent="0.35">
      <c r="B6" s="24"/>
      <c r="C6" s="24"/>
      <c r="D6" s="24"/>
      <c r="E6" s="24"/>
      <c r="F6" s="24"/>
      <c r="G6" s="24"/>
      <c r="H6" s="24"/>
      <c r="I6" s="24"/>
    </row>
    <row r="7" spans="2:9" x14ac:dyDescent="0.3">
      <c r="B7" s="78" t="s">
        <v>41</v>
      </c>
      <c r="C7" s="79"/>
      <c r="D7" s="80"/>
      <c r="E7" s="1"/>
      <c r="F7" s="1"/>
      <c r="G7" s="78" t="s">
        <v>42</v>
      </c>
      <c r="H7" s="79"/>
      <c r="I7" s="80"/>
    </row>
    <row r="8" spans="2:9" ht="15" thickBot="1" x14ac:dyDescent="0.35">
      <c r="B8" s="81" t="str">
        <f ca="1">MID(CELL("dateiname",A1),FIND("]",CELL("dateiname",A1))+1,255)</f>
        <v>Juni 2026</v>
      </c>
      <c r="C8" s="82"/>
      <c r="D8" s="83"/>
      <c r="E8" s="1"/>
      <c r="F8" s="1"/>
      <c r="G8" s="81" t="str">
        <f ca="1">MID(CELL("dateiname",F1),FIND("]",CELL("dateiname",F1))+1,255)</f>
        <v>Juni 2026</v>
      </c>
      <c r="H8" s="82"/>
      <c r="I8" s="83"/>
    </row>
    <row r="9" spans="2:9" x14ac:dyDescent="0.3">
      <c r="B9" s="11" t="s">
        <v>33</v>
      </c>
      <c r="C9" s="12" t="s">
        <v>39</v>
      </c>
      <c r="D9" s="12" t="s">
        <v>40</v>
      </c>
      <c r="E9" s="1"/>
      <c r="F9" s="1"/>
      <c r="G9" s="5" t="s">
        <v>33</v>
      </c>
      <c r="H9" s="2" t="s">
        <v>39</v>
      </c>
      <c r="I9" s="2" t="s">
        <v>40</v>
      </c>
    </row>
    <row r="10" spans="2:9" x14ac:dyDescent="0.3">
      <c r="B10" s="6" t="s">
        <v>16</v>
      </c>
      <c r="C10" s="19">
        <f>ROUND(((($C$31)*1.1)+19)/10,2)</f>
        <v>11.87</v>
      </c>
      <c r="D10" s="3">
        <f>C10*1.2</f>
        <v>14.243999999999998</v>
      </c>
      <c r="E10" s="4"/>
      <c r="F10" s="4"/>
      <c r="G10" s="6" t="s">
        <v>19</v>
      </c>
      <c r="H10" s="19">
        <f>ROUND((($H$31)+13)/10,2)</f>
        <v>6.09</v>
      </c>
      <c r="I10" s="3">
        <f>H10*1.2</f>
        <v>7.3079999999999998</v>
      </c>
    </row>
    <row r="11" spans="2:9" x14ac:dyDescent="0.3">
      <c r="B11" s="7" t="s">
        <v>17</v>
      </c>
      <c r="C11" s="19">
        <f>ROUND(((($C$31)*1.1)+19)/10,2)</f>
        <v>11.87</v>
      </c>
      <c r="D11" s="3">
        <f t="shared" ref="D11:D13" si="0">C11*1.2</f>
        <v>14.243999999999998</v>
      </c>
      <c r="E11" s="4"/>
      <c r="F11" s="4"/>
      <c r="G11" s="6" t="s">
        <v>18</v>
      </c>
      <c r="H11" s="19">
        <f>ROUND((($H$31)+13)/10,2)</f>
        <v>6.09</v>
      </c>
      <c r="I11" s="3">
        <f t="shared" ref="I11" si="1">H11*1.2</f>
        <v>7.3079999999999998</v>
      </c>
    </row>
    <row r="12" spans="2:9" x14ac:dyDescent="0.3">
      <c r="B12" s="7" t="s">
        <v>34</v>
      </c>
      <c r="C12" s="33">
        <f>ROUND(((($C$31)*1.1)+24)/10,2)</f>
        <v>12.37</v>
      </c>
      <c r="D12" s="34">
        <f t="shared" si="0"/>
        <v>14.843999999999998</v>
      </c>
      <c r="E12" s="35"/>
      <c r="F12" s="35"/>
      <c r="G12" s="24"/>
      <c r="H12" s="24"/>
      <c r="I12" s="24"/>
    </row>
    <row r="13" spans="2:9" x14ac:dyDescent="0.3">
      <c r="B13" s="7" t="s">
        <v>35</v>
      </c>
      <c r="C13" s="33">
        <f>ROUND(((($C$31)*1.1)+24)/10,2)</f>
        <v>12.37</v>
      </c>
      <c r="D13" s="34">
        <f t="shared" si="0"/>
        <v>14.843999999999998</v>
      </c>
      <c r="E13" s="35"/>
      <c r="F13" s="35"/>
      <c r="G13" s="24"/>
      <c r="H13" s="24"/>
      <c r="I13" s="24"/>
    </row>
    <row r="14" spans="2:9" x14ac:dyDescent="0.3">
      <c r="B14" s="84"/>
      <c r="C14" s="84"/>
      <c r="D14" s="84"/>
      <c r="E14" s="84"/>
      <c r="F14" s="84"/>
      <c r="G14" s="84"/>
      <c r="H14" s="84"/>
      <c r="I14" s="84"/>
    </row>
    <row r="15" spans="2:9" ht="15" thickBot="1" x14ac:dyDescent="0.35">
      <c r="B15" s="24"/>
      <c r="C15" s="24"/>
      <c r="D15" s="24"/>
      <c r="E15" s="24"/>
      <c r="F15" s="24"/>
      <c r="G15" s="24"/>
      <c r="H15" s="24"/>
      <c r="I15" s="24"/>
    </row>
    <row r="16" spans="2:9" ht="15" thickBot="1" x14ac:dyDescent="0.35">
      <c r="B16" s="85" t="s">
        <v>24</v>
      </c>
      <c r="C16" s="86"/>
      <c r="D16" s="87"/>
      <c r="E16" s="24"/>
      <c r="F16" s="24"/>
      <c r="G16" s="85" t="s">
        <v>25</v>
      </c>
      <c r="H16" s="86"/>
      <c r="I16" s="87"/>
    </row>
    <row r="17" spans="2:11" x14ac:dyDescent="0.3">
      <c r="B17" s="6" t="s">
        <v>16</v>
      </c>
      <c r="C17" s="72" t="s">
        <v>30</v>
      </c>
      <c r="D17" s="72"/>
      <c r="E17" s="24"/>
      <c r="F17" s="24"/>
      <c r="G17" s="6" t="s">
        <v>19</v>
      </c>
      <c r="H17" s="73" t="s">
        <v>29</v>
      </c>
      <c r="I17" s="74"/>
      <c r="J17"/>
    </row>
    <row r="18" spans="2:11" x14ac:dyDescent="0.3">
      <c r="B18" s="7" t="s">
        <v>17</v>
      </c>
      <c r="C18" s="75" t="s">
        <v>30</v>
      </c>
      <c r="D18" s="75"/>
      <c r="E18" s="24"/>
      <c r="F18" s="24"/>
      <c r="G18" s="6" t="s">
        <v>18</v>
      </c>
      <c r="H18" s="76" t="s">
        <v>29</v>
      </c>
      <c r="I18" s="77"/>
    </row>
    <row r="19" spans="2:11" x14ac:dyDescent="0.3">
      <c r="B19" s="7" t="s">
        <v>34</v>
      </c>
      <c r="C19" s="75" t="s">
        <v>32</v>
      </c>
      <c r="D19" s="75"/>
      <c r="E19" s="24"/>
      <c r="F19" s="24"/>
      <c r="G19" s="24"/>
      <c r="H19" s="24"/>
      <c r="I19" s="24"/>
    </row>
    <row r="20" spans="2:11" x14ac:dyDescent="0.3">
      <c r="B20" s="7" t="s">
        <v>35</v>
      </c>
      <c r="C20" s="75" t="s">
        <v>32</v>
      </c>
      <c r="D20" s="75"/>
      <c r="E20" s="24"/>
      <c r="F20" s="24"/>
      <c r="G20" s="24"/>
      <c r="H20" s="24"/>
      <c r="I20" s="24"/>
    </row>
    <row r="21" spans="2:11" x14ac:dyDescent="0.3">
      <c r="B21" s="31"/>
      <c r="C21" s="32"/>
      <c r="D21" s="32"/>
      <c r="E21" s="1"/>
      <c r="F21" s="1"/>
      <c r="G21" s="1"/>
      <c r="H21" s="1"/>
      <c r="I21" s="1"/>
    </row>
    <row r="22" spans="2:11" x14ac:dyDescent="0.3">
      <c r="B22" s="17" t="s">
        <v>31</v>
      </c>
      <c r="C22" s="18"/>
      <c r="D22" s="16"/>
      <c r="E22" s="1"/>
      <c r="F22" s="1"/>
      <c r="G22" s="17" t="s">
        <v>31</v>
      </c>
      <c r="H22" s="18"/>
      <c r="I22" s="16"/>
    </row>
    <row r="23" spans="2:11" ht="15" thickBot="1" x14ac:dyDescent="0.35">
      <c r="B23" s="1"/>
      <c r="C23" s="1"/>
      <c r="D23" s="1"/>
      <c r="E23" s="1"/>
      <c r="F23" s="1"/>
      <c r="G23" s="1"/>
      <c r="H23" s="1"/>
      <c r="I23" s="1"/>
    </row>
    <row r="24" spans="2:11" ht="15" thickBot="1" x14ac:dyDescent="0.35">
      <c r="B24" s="66" t="s">
        <v>23</v>
      </c>
      <c r="C24" s="67"/>
      <c r="D24" s="68"/>
      <c r="E24" s="1"/>
      <c r="F24" s="1"/>
      <c r="G24" s="66" t="s">
        <v>26</v>
      </c>
      <c r="H24" s="67"/>
      <c r="I24" s="68"/>
    </row>
    <row r="25" spans="2:11" x14ac:dyDescent="0.3">
      <c r="B25" s="8" t="s">
        <v>8</v>
      </c>
      <c r="C25" s="69" t="s">
        <v>12</v>
      </c>
      <c r="D25" s="69"/>
      <c r="E25" s="1"/>
      <c r="F25" s="1"/>
      <c r="G25" s="8" t="s">
        <v>8</v>
      </c>
      <c r="H25" s="70" t="s">
        <v>15</v>
      </c>
      <c r="I25" s="71"/>
    </row>
    <row r="26" spans="2:11" x14ac:dyDescent="0.3">
      <c r="B26" s="9" t="s">
        <v>5</v>
      </c>
      <c r="C26" s="57" t="s">
        <v>13</v>
      </c>
      <c r="D26" s="57"/>
      <c r="E26" s="1"/>
      <c r="F26" s="1"/>
      <c r="G26" s="9" t="s">
        <v>5</v>
      </c>
      <c r="H26" s="58" t="s">
        <v>13</v>
      </c>
      <c r="I26" s="59"/>
    </row>
    <row r="27" spans="2:11" x14ac:dyDescent="0.3">
      <c r="B27" s="9" t="s">
        <v>0</v>
      </c>
      <c r="C27" s="57" t="str">
        <f ca="1">B8</f>
        <v>Juni 2026</v>
      </c>
      <c r="D27" s="57"/>
      <c r="E27" s="1"/>
      <c r="F27" s="1"/>
      <c r="G27" s="9" t="s">
        <v>0</v>
      </c>
      <c r="H27" s="58" t="str">
        <f ca="1">G8</f>
        <v>Juni 2026</v>
      </c>
      <c r="I27" s="59"/>
    </row>
    <row r="28" spans="2:11" x14ac:dyDescent="0.3">
      <c r="B28" s="10" t="s">
        <v>1</v>
      </c>
      <c r="C28" s="60" t="s">
        <v>14</v>
      </c>
      <c r="D28" s="60"/>
      <c r="E28" s="1"/>
      <c r="F28" s="1"/>
      <c r="G28" s="10" t="s">
        <v>1</v>
      </c>
      <c r="H28" s="61" t="s">
        <v>11</v>
      </c>
      <c r="I28" s="62"/>
    </row>
    <row r="29" spans="2:11" x14ac:dyDescent="0.3">
      <c r="B29" s="10" t="s">
        <v>10</v>
      </c>
      <c r="C29" s="63" t="s">
        <v>6</v>
      </c>
      <c r="D29" s="63"/>
      <c r="E29" s="1"/>
      <c r="F29" s="1"/>
      <c r="G29" s="10" t="s">
        <v>10</v>
      </c>
      <c r="H29" s="64" t="s">
        <v>9</v>
      </c>
      <c r="I29" s="65"/>
    </row>
    <row r="30" spans="2:11" ht="15" thickBot="1" x14ac:dyDescent="0.35">
      <c r="B30" s="28"/>
      <c r="C30" s="29"/>
      <c r="D30" s="29"/>
      <c r="E30" s="24"/>
      <c r="F30" s="24"/>
      <c r="G30" s="28"/>
      <c r="H30" s="29"/>
      <c r="I30" s="29"/>
      <c r="K30" s="1" t="s">
        <v>37</v>
      </c>
    </row>
    <row r="31" spans="2:11" ht="15" thickBot="1" x14ac:dyDescent="0.35">
      <c r="B31" s="21" t="s">
        <v>7</v>
      </c>
      <c r="C31" s="22">
        <f>AVERAGE(D40:D60)</f>
        <v>90.634285714285696</v>
      </c>
      <c r="D31" s="23" t="s">
        <v>4</v>
      </c>
      <c r="E31" s="24"/>
      <c r="F31" s="24"/>
      <c r="G31" s="21" t="s">
        <v>7</v>
      </c>
      <c r="H31" s="22">
        <f>+AVERAGE(I40:I60)</f>
        <v>47.922571428571437</v>
      </c>
      <c r="I31" s="23" t="s">
        <v>4</v>
      </c>
    </row>
    <row r="32" spans="2:11" ht="15" thickBot="1" x14ac:dyDescent="0.35">
      <c r="B32" s="38" t="s">
        <v>36</v>
      </c>
      <c r="C32" s="39"/>
      <c r="D32" s="40" t="s">
        <v>4</v>
      </c>
      <c r="E32" s="24"/>
      <c r="F32" s="24"/>
      <c r="G32" s="38" t="s">
        <v>36</v>
      </c>
      <c r="H32" s="39"/>
      <c r="I32" s="40" t="s">
        <v>4</v>
      </c>
    </row>
    <row r="33" spans="2:9" x14ac:dyDescent="0.3">
      <c r="B33" s="28"/>
      <c r="C33" s="41"/>
      <c r="D33" s="41"/>
      <c r="E33" s="24"/>
      <c r="F33" s="24"/>
      <c r="G33" s="28"/>
      <c r="H33" s="41"/>
      <c r="I33" s="41"/>
    </row>
    <row r="34" spans="2:9" x14ac:dyDescent="0.3">
      <c r="B34" s="28"/>
      <c r="C34" s="41"/>
      <c r="D34" s="41"/>
      <c r="E34" s="24"/>
      <c r="F34" s="24"/>
      <c r="G34" s="42" t="s">
        <v>38</v>
      </c>
      <c r="H34" s="43" t="s">
        <v>2</v>
      </c>
      <c r="I34" s="44" t="s">
        <v>3</v>
      </c>
    </row>
    <row r="35" spans="2:9" x14ac:dyDescent="0.3">
      <c r="B35" s="28"/>
      <c r="C35" s="41"/>
      <c r="D35" s="41"/>
      <c r="E35" s="24"/>
      <c r="F35" s="24"/>
      <c r="G35" s="54" t="str">
        <f>"1st Front Month - "&amp;G9</f>
        <v>1st Front Month - Arbeitspreis in Cent/kWh</v>
      </c>
      <c r="H35" s="55"/>
      <c r="I35" s="45">
        <f>AVERAGE(I40:I62)</f>
        <v>47.922571428571437</v>
      </c>
    </row>
    <row r="36" spans="2:9" x14ac:dyDescent="0.3">
      <c r="B36" s="36"/>
      <c r="C36" s="37"/>
      <c r="D36" s="37"/>
      <c r="E36" s="24"/>
      <c r="F36" s="24"/>
      <c r="G36" s="24"/>
      <c r="H36" s="24"/>
      <c r="I36" s="24"/>
    </row>
    <row r="37" spans="2:9" x14ac:dyDescent="0.3">
      <c r="B37" s="24"/>
      <c r="C37" s="24"/>
      <c r="D37" s="24"/>
      <c r="E37" s="24"/>
      <c r="F37" s="24"/>
      <c r="G37" s="56" t="str">
        <f ca="1">"**Einmalrabatt gültig ausschliesslich für den Monat "&amp;MID(CELL("dateiname",A5),FIND("]",CELL("dateiname",A5))+1,255)</f>
        <v>**Einmalrabatt gültig ausschliesslich für den Monat Juni 2026</v>
      </c>
      <c r="H37" s="56"/>
      <c r="I37" s="56"/>
    </row>
    <row r="39" spans="2:9" x14ac:dyDescent="0.3">
      <c r="B39" s="25" t="s">
        <v>21</v>
      </c>
      <c r="C39" s="26" t="s">
        <v>2</v>
      </c>
      <c r="D39" s="27" t="s">
        <v>20</v>
      </c>
      <c r="E39" s="24"/>
      <c r="F39" s="24"/>
      <c r="G39" s="25" t="s">
        <v>22</v>
      </c>
      <c r="H39" s="30" t="s">
        <v>2</v>
      </c>
      <c r="I39" s="27" t="s">
        <v>20</v>
      </c>
    </row>
    <row r="40" spans="2:9" x14ac:dyDescent="0.3">
      <c r="B40" s="14" t="s">
        <v>28</v>
      </c>
      <c r="C40" s="14">
        <v>46133</v>
      </c>
      <c r="D40" s="13">
        <v>86.97</v>
      </c>
      <c r="E40" s="24"/>
      <c r="F40" s="24"/>
      <c r="G40" s="14" t="s">
        <v>27</v>
      </c>
      <c r="H40" s="14">
        <v>46133</v>
      </c>
      <c r="I40" s="13">
        <v>43.975000000000001</v>
      </c>
    </row>
    <row r="41" spans="2:9" x14ac:dyDescent="0.3">
      <c r="B41" s="14" t="s">
        <v>28</v>
      </c>
      <c r="C41" s="14">
        <v>46134</v>
      </c>
      <c r="D41" s="15">
        <v>88.02</v>
      </c>
      <c r="E41" s="24"/>
      <c r="F41" s="24"/>
      <c r="G41" s="14" t="s">
        <v>27</v>
      </c>
      <c r="H41" s="14">
        <v>46134</v>
      </c>
      <c r="I41" s="13">
        <v>45.456000000000003</v>
      </c>
    </row>
    <row r="42" spans="2:9" x14ac:dyDescent="0.3">
      <c r="B42" s="14" t="s">
        <v>28</v>
      </c>
      <c r="C42" s="14">
        <v>46135</v>
      </c>
      <c r="D42" s="15">
        <v>89.04</v>
      </c>
      <c r="G42" s="14" t="s">
        <v>27</v>
      </c>
      <c r="H42" s="14">
        <v>46135</v>
      </c>
      <c r="I42" s="13">
        <v>46.271000000000001</v>
      </c>
    </row>
    <row r="43" spans="2:9" x14ac:dyDescent="0.3">
      <c r="B43" s="14" t="s">
        <v>28</v>
      </c>
      <c r="C43" s="14">
        <v>46136</v>
      </c>
      <c r="D43" s="15">
        <v>90.14</v>
      </c>
      <c r="G43" s="14" t="s">
        <v>27</v>
      </c>
      <c r="H43" s="14">
        <v>46136</v>
      </c>
      <c r="I43" s="13">
        <v>46.588999999999999</v>
      </c>
    </row>
    <row r="44" spans="2:9" x14ac:dyDescent="0.3">
      <c r="B44" s="14" t="s">
        <v>28</v>
      </c>
      <c r="C44" s="14">
        <v>46139</v>
      </c>
      <c r="D44" s="15">
        <v>87.73</v>
      </c>
      <c r="G44" s="14" t="s">
        <v>27</v>
      </c>
      <c r="H44" s="14">
        <v>46139</v>
      </c>
      <c r="I44" s="13">
        <v>46.45900000000001</v>
      </c>
    </row>
    <row r="45" spans="2:9" x14ac:dyDescent="0.3">
      <c r="B45" s="14" t="s">
        <v>28</v>
      </c>
      <c r="C45" s="14">
        <v>46140</v>
      </c>
      <c r="D45" s="15">
        <v>86.9</v>
      </c>
      <c r="G45" s="14" t="s">
        <v>27</v>
      </c>
      <c r="H45" s="14">
        <v>46140</v>
      </c>
      <c r="I45" s="13">
        <v>45.371000000000002</v>
      </c>
    </row>
    <row r="46" spans="2:9" x14ac:dyDescent="0.3">
      <c r="B46" s="14" t="s">
        <v>28</v>
      </c>
      <c r="C46" s="14">
        <v>46141</v>
      </c>
      <c r="D46" s="15">
        <v>89.28</v>
      </c>
      <c r="G46" s="14" t="s">
        <v>27</v>
      </c>
      <c r="H46" s="14">
        <v>46141</v>
      </c>
      <c r="I46" s="13">
        <v>48.566000000000003</v>
      </c>
    </row>
    <row r="47" spans="2:9" x14ac:dyDescent="0.3">
      <c r="B47" s="14" t="s">
        <v>28</v>
      </c>
      <c r="C47" s="14">
        <v>46142</v>
      </c>
      <c r="D47" s="15">
        <v>88.75</v>
      </c>
      <c r="G47" s="14" t="s">
        <v>27</v>
      </c>
      <c r="H47" s="14">
        <v>46142</v>
      </c>
      <c r="I47" s="13">
        <v>47.854999999999997</v>
      </c>
    </row>
    <row r="48" spans="2:9" x14ac:dyDescent="0.3">
      <c r="B48" s="14" t="s">
        <v>28</v>
      </c>
      <c r="C48" s="14">
        <v>46146</v>
      </c>
      <c r="D48" s="15">
        <v>88.96</v>
      </c>
      <c r="G48" s="14" t="s">
        <v>27</v>
      </c>
      <c r="H48" s="14">
        <v>46146</v>
      </c>
      <c r="I48" s="13">
        <v>49.765999999999998</v>
      </c>
    </row>
    <row r="49" spans="2:9" x14ac:dyDescent="0.3">
      <c r="B49" s="14" t="s">
        <v>28</v>
      </c>
      <c r="C49" s="14">
        <v>46147</v>
      </c>
      <c r="D49" s="15">
        <v>89.92</v>
      </c>
      <c r="G49" s="14" t="s">
        <v>27</v>
      </c>
      <c r="H49" s="14">
        <v>46147</v>
      </c>
      <c r="I49" s="13">
        <v>48.596000000000004</v>
      </c>
    </row>
    <row r="50" spans="2:9" x14ac:dyDescent="0.3">
      <c r="B50" s="14" t="s">
        <v>28</v>
      </c>
      <c r="C50" s="14">
        <v>46148</v>
      </c>
      <c r="D50" s="15">
        <v>86.58</v>
      </c>
      <c r="G50" s="14" t="s">
        <v>27</v>
      </c>
      <c r="H50" s="14">
        <v>46148</v>
      </c>
      <c r="I50" s="13">
        <v>45.652999999999999</v>
      </c>
    </row>
    <row r="51" spans="2:9" x14ac:dyDescent="0.3">
      <c r="B51" s="14" t="s">
        <v>28</v>
      </c>
      <c r="C51" s="14">
        <v>46149</v>
      </c>
      <c r="D51" s="15">
        <v>86.75</v>
      </c>
      <c r="G51" s="14" t="s">
        <v>27</v>
      </c>
      <c r="H51" s="14">
        <v>46149</v>
      </c>
      <c r="I51" s="13">
        <v>45.212000000000003</v>
      </c>
    </row>
    <row r="52" spans="2:9" x14ac:dyDescent="0.3">
      <c r="B52" s="14" t="s">
        <v>28</v>
      </c>
      <c r="C52" s="14">
        <v>46150</v>
      </c>
      <c r="D52" s="15">
        <v>87.82</v>
      </c>
      <c r="G52" s="14" t="s">
        <v>27</v>
      </c>
      <c r="H52" s="14">
        <v>46150</v>
      </c>
      <c r="I52" s="13">
        <v>45.71</v>
      </c>
    </row>
    <row r="53" spans="2:9" x14ac:dyDescent="0.3">
      <c r="B53" s="14" t="s">
        <v>28</v>
      </c>
      <c r="C53" s="14">
        <v>46153</v>
      </c>
      <c r="D53" s="15">
        <v>92.13</v>
      </c>
      <c r="G53" s="14" t="s">
        <v>27</v>
      </c>
      <c r="H53" s="14">
        <v>46153</v>
      </c>
      <c r="I53" s="13">
        <v>47.817</v>
      </c>
    </row>
    <row r="54" spans="2:9" x14ac:dyDescent="0.3">
      <c r="B54" s="14" t="s">
        <v>28</v>
      </c>
      <c r="C54" s="14">
        <v>46154</v>
      </c>
      <c r="D54" s="15">
        <v>92.48</v>
      </c>
      <c r="G54" s="14" t="s">
        <v>27</v>
      </c>
      <c r="H54" s="14">
        <v>46154</v>
      </c>
      <c r="I54" s="13">
        <v>48.21</v>
      </c>
    </row>
    <row r="55" spans="2:9" x14ac:dyDescent="0.3">
      <c r="B55" s="14" t="s">
        <v>28</v>
      </c>
      <c r="C55" s="14">
        <v>46155</v>
      </c>
      <c r="D55" s="15">
        <v>91.81</v>
      </c>
      <c r="G55" s="14" t="s">
        <v>27</v>
      </c>
      <c r="H55" s="14">
        <v>46155</v>
      </c>
      <c r="I55" s="13">
        <v>48.486000000000004</v>
      </c>
    </row>
    <row r="56" spans="2:9" x14ac:dyDescent="0.3">
      <c r="B56" s="14" t="s">
        <v>28</v>
      </c>
      <c r="C56" s="14">
        <v>46156</v>
      </c>
      <c r="D56" s="15">
        <v>93.01</v>
      </c>
      <c r="G56" s="14" t="s">
        <v>27</v>
      </c>
      <c r="H56" s="14">
        <v>46156</v>
      </c>
      <c r="I56" s="13">
        <v>49.148000000000003</v>
      </c>
    </row>
    <row r="57" spans="2:9" x14ac:dyDescent="0.3">
      <c r="B57" s="14" t="s">
        <v>28</v>
      </c>
      <c r="C57" s="14">
        <v>46157</v>
      </c>
      <c r="D57" s="15">
        <v>95.74</v>
      </c>
      <c r="G57" s="14" t="s">
        <v>27</v>
      </c>
      <c r="H57" s="14">
        <v>46157</v>
      </c>
      <c r="I57" s="13">
        <v>51.594999999999999</v>
      </c>
    </row>
    <row r="58" spans="2:9" x14ac:dyDescent="0.3">
      <c r="B58" s="14" t="s">
        <v>28</v>
      </c>
      <c r="C58" s="14">
        <v>46160</v>
      </c>
      <c r="D58" s="15">
        <v>96.78</v>
      </c>
      <c r="G58" s="14" t="s">
        <v>27</v>
      </c>
      <c r="H58" s="14">
        <v>46160</v>
      </c>
      <c r="I58" s="13">
        <v>51.584000000000003</v>
      </c>
    </row>
    <row r="59" spans="2:9" x14ac:dyDescent="0.3">
      <c r="B59" s="14" t="s">
        <v>28</v>
      </c>
      <c r="C59" s="14">
        <v>46161</v>
      </c>
      <c r="D59" s="13">
        <v>98.09</v>
      </c>
      <c r="G59" s="14" t="s">
        <v>27</v>
      </c>
      <c r="H59" s="14">
        <v>46161</v>
      </c>
      <c r="I59" s="13">
        <v>53.238</v>
      </c>
    </row>
    <row r="60" spans="2:9" x14ac:dyDescent="0.3">
      <c r="B60" s="14" t="s">
        <v>28</v>
      </c>
      <c r="C60" s="14">
        <v>46162</v>
      </c>
      <c r="D60" s="13">
        <v>96.42</v>
      </c>
      <c r="G60" s="14" t="s">
        <v>27</v>
      </c>
      <c r="H60" s="14">
        <v>46162</v>
      </c>
      <c r="I60" s="13">
        <v>50.817</v>
      </c>
    </row>
  </sheetData>
  <mergeCells count="27">
    <mergeCell ref="G35:H35"/>
    <mergeCell ref="G37:I37"/>
    <mergeCell ref="C29:D29"/>
    <mergeCell ref="H29:I29"/>
    <mergeCell ref="C26:D26"/>
    <mergeCell ref="H26:I26"/>
    <mergeCell ref="C27:D27"/>
    <mergeCell ref="H27:I27"/>
    <mergeCell ref="C28:D28"/>
    <mergeCell ref="H28:I28"/>
    <mergeCell ref="C20:D20"/>
    <mergeCell ref="B24:D24"/>
    <mergeCell ref="G24:I24"/>
    <mergeCell ref="C25:D25"/>
    <mergeCell ref="H25:I25"/>
    <mergeCell ref="C17:D17"/>
    <mergeCell ref="H17:I17"/>
    <mergeCell ref="C18:D18"/>
    <mergeCell ref="H18:I18"/>
    <mergeCell ref="C19:D19"/>
    <mergeCell ref="B16:D16"/>
    <mergeCell ref="G16:I16"/>
    <mergeCell ref="B7:D7"/>
    <mergeCell ref="G7:I7"/>
    <mergeCell ref="B8:D8"/>
    <mergeCell ref="G8:I8"/>
    <mergeCell ref="B14:I14"/>
  </mergeCells>
  <phoneticPr fontId="12" type="noConversion"/>
  <hyperlinks>
    <hyperlink ref="C29:D29" r:id="rId1" display="EEX" xr:uid="{C2CBECAA-AF0C-429F-98D7-F12C46582170}"/>
    <hyperlink ref="B22" r:id="rId2" xr:uid="{41EAFF03-6BD2-472E-BB07-6AD6CDA293FF}"/>
    <hyperlink ref="G22" r:id="rId3" xr:uid="{17CB763F-9B13-4CB8-849E-E76823E98D43}"/>
    <hyperlink ref="H29:I29" r:id="rId4" display="CEGH" xr:uid="{FB9373D1-0568-441F-89EA-B35EF4711AA2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AFCC-103C-42AD-9D6C-1EAC523F4E68}">
  <dimension ref="A1:K58"/>
  <sheetViews>
    <sheetView topLeftCell="A30" zoomScale="85" zoomScaleNormal="85" workbookViewId="0">
      <selection activeCell="I36" sqref="I36"/>
    </sheetView>
  </sheetViews>
  <sheetFormatPr baseColWidth="10" defaultColWidth="11.44140625" defaultRowHeight="14.4" x14ac:dyDescent="0.3"/>
  <cols>
    <col min="1" max="1" width="5.6640625" style="20" customWidth="1"/>
    <col min="2" max="2" width="24.44140625" style="20" customWidth="1"/>
    <col min="3" max="4" width="16.5546875" style="20" customWidth="1"/>
    <col min="5" max="6" width="5.6640625" style="20" customWidth="1"/>
    <col min="7" max="7" width="24.44140625" style="20" customWidth="1"/>
    <col min="8" max="9" width="16.5546875" style="20" customWidth="1"/>
    <col min="10" max="10" width="5.6640625" style="1" customWidth="1"/>
    <col min="11" max="16384" width="11.44140625" style="1"/>
  </cols>
  <sheetData>
    <row r="1" spans="2:9" x14ac:dyDescent="0.3">
      <c r="B1" s="24"/>
      <c r="C1" s="24"/>
      <c r="D1" s="24"/>
      <c r="E1" s="24"/>
      <c r="F1" s="24"/>
      <c r="G1" s="24"/>
      <c r="H1" s="24"/>
      <c r="I1" s="24"/>
    </row>
    <row r="2" spans="2:9" x14ac:dyDescent="0.3">
      <c r="B2" s="24"/>
      <c r="C2" s="24"/>
      <c r="D2" s="24"/>
      <c r="E2" s="24"/>
      <c r="F2" s="24"/>
      <c r="G2" s="24"/>
      <c r="H2" s="24"/>
      <c r="I2" s="24"/>
    </row>
    <row r="3" spans="2:9" x14ac:dyDescent="0.3">
      <c r="B3" s="24"/>
      <c r="C3" s="24"/>
      <c r="D3" s="24"/>
      <c r="E3" s="24"/>
      <c r="F3" s="24"/>
      <c r="G3" s="24"/>
      <c r="H3" s="24"/>
      <c r="I3" s="24"/>
    </row>
    <row r="4" spans="2:9" x14ac:dyDescent="0.3">
      <c r="B4" s="24"/>
      <c r="C4" s="24"/>
      <c r="D4" s="24"/>
      <c r="E4" s="24"/>
      <c r="F4" s="24"/>
      <c r="G4" s="24"/>
      <c r="H4" s="24"/>
      <c r="I4" s="24"/>
    </row>
    <row r="5" spans="2:9" x14ac:dyDescent="0.3">
      <c r="B5" s="24"/>
      <c r="C5" s="24"/>
      <c r="D5" s="24"/>
      <c r="E5" s="24"/>
      <c r="F5" s="24"/>
      <c r="G5" s="24"/>
      <c r="H5" s="24"/>
      <c r="I5" s="24"/>
    </row>
    <row r="6" spans="2:9" ht="15" thickBot="1" x14ac:dyDescent="0.35">
      <c r="B6" s="24"/>
      <c r="C6" s="24"/>
      <c r="D6" s="24"/>
      <c r="E6" s="24"/>
      <c r="F6" s="24"/>
      <c r="G6" s="24"/>
      <c r="H6" s="24"/>
      <c r="I6" s="24"/>
    </row>
    <row r="7" spans="2:9" x14ac:dyDescent="0.3">
      <c r="B7" s="78" t="s">
        <v>41</v>
      </c>
      <c r="C7" s="79"/>
      <c r="D7" s="80"/>
      <c r="E7" s="1"/>
      <c r="F7" s="1"/>
      <c r="G7" s="78" t="s">
        <v>42</v>
      </c>
      <c r="H7" s="79"/>
      <c r="I7" s="80"/>
    </row>
    <row r="8" spans="2:9" ht="15" thickBot="1" x14ac:dyDescent="0.35">
      <c r="B8" s="81" t="str">
        <f ca="1">MID(CELL("dateiname",A1),FIND("]",CELL("dateiname",A1))+1,255)</f>
        <v>Mai 2026</v>
      </c>
      <c r="C8" s="82"/>
      <c r="D8" s="83"/>
      <c r="E8" s="1"/>
      <c r="F8" s="1"/>
      <c r="G8" s="81" t="str">
        <f ca="1">MID(CELL("dateiname",F1),FIND("]",CELL("dateiname",F1))+1,255)</f>
        <v>Mai 2026</v>
      </c>
      <c r="H8" s="82"/>
      <c r="I8" s="83"/>
    </row>
    <row r="9" spans="2:9" x14ac:dyDescent="0.3">
      <c r="B9" s="11" t="s">
        <v>33</v>
      </c>
      <c r="C9" s="12" t="s">
        <v>39</v>
      </c>
      <c r="D9" s="12" t="s">
        <v>40</v>
      </c>
      <c r="E9" s="1"/>
      <c r="F9" s="1"/>
      <c r="G9" s="5" t="s">
        <v>33</v>
      </c>
      <c r="H9" s="2" t="s">
        <v>39</v>
      </c>
      <c r="I9" s="2" t="s">
        <v>40</v>
      </c>
    </row>
    <row r="10" spans="2:9" x14ac:dyDescent="0.3">
      <c r="B10" s="6" t="s">
        <v>16</v>
      </c>
      <c r="C10" s="19">
        <f>ROUND(((($C$31)*1.1)+19)/10,2)</f>
        <v>11.1</v>
      </c>
      <c r="D10" s="3">
        <f>C10*1.2</f>
        <v>13.319999999999999</v>
      </c>
      <c r="E10" s="4"/>
      <c r="F10" s="4"/>
      <c r="G10" s="6" t="s">
        <v>19</v>
      </c>
      <c r="H10" s="19">
        <f>ROUND((($H$31)+13)/10,2)</f>
        <v>6.34</v>
      </c>
      <c r="I10" s="3">
        <f>H10*1.2</f>
        <v>7.6079999999999997</v>
      </c>
    </row>
    <row r="11" spans="2:9" x14ac:dyDescent="0.3">
      <c r="B11" s="7" t="s">
        <v>17</v>
      </c>
      <c r="C11" s="19">
        <f>ROUND(((($C$31)*1.1)+19)/10,2)</f>
        <v>11.1</v>
      </c>
      <c r="D11" s="3">
        <f t="shared" ref="D11:D13" si="0">C11*1.2</f>
        <v>13.319999999999999</v>
      </c>
      <c r="E11" s="4"/>
      <c r="F11" s="4"/>
      <c r="G11" s="6" t="s">
        <v>18</v>
      </c>
      <c r="H11" s="19">
        <f>ROUND((($H$31)+13)/10,2)</f>
        <v>6.34</v>
      </c>
      <c r="I11" s="3">
        <f t="shared" ref="I11" si="1">H11*1.2</f>
        <v>7.6079999999999997</v>
      </c>
    </row>
    <row r="12" spans="2:9" x14ac:dyDescent="0.3">
      <c r="B12" s="7" t="s">
        <v>34</v>
      </c>
      <c r="C12" s="33">
        <f>ROUND(((($C$31)*1.1)+24)/10,2)</f>
        <v>11.6</v>
      </c>
      <c r="D12" s="34">
        <f t="shared" si="0"/>
        <v>13.92</v>
      </c>
      <c r="E12" s="35"/>
      <c r="F12" s="35"/>
      <c r="G12" s="24"/>
      <c r="H12" s="24"/>
      <c r="I12" s="24"/>
    </row>
    <row r="13" spans="2:9" x14ac:dyDescent="0.3">
      <c r="B13" s="7" t="s">
        <v>35</v>
      </c>
      <c r="C13" s="33">
        <f>ROUND(((($C$31)*1.1)+24)/10,2)</f>
        <v>11.6</v>
      </c>
      <c r="D13" s="34">
        <f t="shared" si="0"/>
        <v>13.92</v>
      </c>
      <c r="E13" s="35"/>
      <c r="F13" s="35"/>
      <c r="G13" s="24"/>
      <c r="H13" s="24"/>
      <c r="I13" s="24"/>
    </row>
    <row r="14" spans="2:9" x14ac:dyDescent="0.3">
      <c r="B14" s="84"/>
      <c r="C14" s="84"/>
      <c r="D14" s="84"/>
      <c r="E14" s="84"/>
      <c r="F14" s="84"/>
      <c r="G14" s="84"/>
      <c r="H14" s="84"/>
      <c r="I14" s="84"/>
    </row>
    <row r="15" spans="2:9" ht="15" thickBot="1" x14ac:dyDescent="0.35">
      <c r="B15" s="24"/>
      <c r="C15" s="24"/>
      <c r="D15" s="24"/>
      <c r="E15" s="24"/>
      <c r="F15" s="24"/>
      <c r="G15" s="24"/>
      <c r="H15" s="24"/>
      <c r="I15" s="24"/>
    </row>
    <row r="16" spans="2:9" ht="15" thickBot="1" x14ac:dyDescent="0.35">
      <c r="B16" s="85" t="s">
        <v>24</v>
      </c>
      <c r="C16" s="86"/>
      <c r="D16" s="87"/>
      <c r="E16" s="24"/>
      <c r="F16" s="24"/>
      <c r="G16" s="85" t="s">
        <v>25</v>
      </c>
      <c r="H16" s="86"/>
      <c r="I16" s="87"/>
    </row>
    <row r="17" spans="2:11" x14ac:dyDescent="0.3">
      <c r="B17" s="6" t="s">
        <v>16</v>
      </c>
      <c r="C17" s="72" t="s">
        <v>30</v>
      </c>
      <c r="D17" s="72"/>
      <c r="E17" s="24"/>
      <c r="F17" s="24"/>
      <c r="G17" s="6" t="s">
        <v>19</v>
      </c>
      <c r="H17" s="73" t="s">
        <v>29</v>
      </c>
      <c r="I17" s="74"/>
      <c r="J17"/>
    </row>
    <row r="18" spans="2:11" x14ac:dyDescent="0.3">
      <c r="B18" s="7" t="s">
        <v>17</v>
      </c>
      <c r="C18" s="75" t="s">
        <v>30</v>
      </c>
      <c r="D18" s="75"/>
      <c r="E18" s="24"/>
      <c r="F18" s="24"/>
      <c r="G18" s="6" t="s">
        <v>18</v>
      </c>
      <c r="H18" s="76" t="s">
        <v>29</v>
      </c>
      <c r="I18" s="77"/>
    </row>
    <row r="19" spans="2:11" x14ac:dyDescent="0.3">
      <c r="B19" s="7" t="s">
        <v>34</v>
      </c>
      <c r="C19" s="75" t="s">
        <v>32</v>
      </c>
      <c r="D19" s="75"/>
      <c r="E19" s="24"/>
      <c r="F19" s="24"/>
      <c r="G19" s="24"/>
      <c r="H19" s="24"/>
      <c r="I19" s="24"/>
    </row>
    <row r="20" spans="2:11" x14ac:dyDescent="0.3">
      <c r="B20" s="7" t="s">
        <v>35</v>
      </c>
      <c r="C20" s="75" t="s">
        <v>32</v>
      </c>
      <c r="D20" s="75"/>
      <c r="E20" s="24"/>
      <c r="F20" s="24"/>
      <c r="G20" s="24"/>
      <c r="H20" s="24"/>
      <c r="I20" s="24"/>
    </row>
    <row r="21" spans="2:11" x14ac:dyDescent="0.3">
      <c r="B21" s="31"/>
      <c r="C21" s="32"/>
      <c r="D21" s="32"/>
      <c r="E21" s="1"/>
      <c r="F21" s="1"/>
      <c r="G21" s="1"/>
      <c r="H21" s="1"/>
      <c r="I21" s="1"/>
    </row>
    <row r="22" spans="2:11" x14ac:dyDescent="0.3">
      <c r="B22" s="17" t="s">
        <v>31</v>
      </c>
      <c r="C22" s="18"/>
      <c r="D22" s="16"/>
      <c r="E22" s="1"/>
      <c r="F22" s="1"/>
      <c r="G22" s="17" t="s">
        <v>31</v>
      </c>
      <c r="H22" s="18"/>
      <c r="I22" s="16"/>
    </row>
    <row r="23" spans="2:11" ht="15" thickBot="1" x14ac:dyDescent="0.35">
      <c r="B23" s="1"/>
      <c r="C23" s="1"/>
      <c r="D23" s="1"/>
      <c r="E23" s="1"/>
      <c r="F23" s="1"/>
      <c r="G23" s="1"/>
      <c r="H23" s="1"/>
      <c r="I23" s="1"/>
    </row>
    <row r="24" spans="2:11" ht="15" thickBot="1" x14ac:dyDescent="0.35">
      <c r="B24" s="66" t="s">
        <v>23</v>
      </c>
      <c r="C24" s="67"/>
      <c r="D24" s="68"/>
      <c r="E24" s="1"/>
      <c r="F24" s="1"/>
      <c r="G24" s="66" t="s">
        <v>26</v>
      </c>
      <c r="H24" s="67"/>
      <c r="I24" s="68"/>
    </row>
    <row r="25" spans="2:11" x14ac:dyDescent="0.3">
      <c r="B25" s="8" t="s">
        <v>8</v>
      </c>
      <c r="C25" s="69" t="s">
        <v>12</v>
      </c>
      <c r="D25" s="69"/>
      <c r="E25" s="1"/>
      <c r="F25" s="1"/>
      <c r="G25" s="8" t="s">
        <v>8</v>
      </c>
      <c r="H25" s="70" t="s">
        <v>15</v>
      </c>
      <c r="I25" s="71"/>
    </row>
    <row r="26" spans="2:11" x14ac:dyDescent="0.3">
      <c r="B26" s="9" t="s">
        <v>5</v>
      </c>
      <c r="C26" s="57" t="s">
        <v>13</v>
      </c>
      <c r="D26" s="57"/>
      <c r="E26" s="1"/>
      <c r="F26" s="1"/>
      <c r="G26" s="9" t="s">
        <v>5</v>
      </c>
      <c r="H26" s="58" t="s">
        <v>13</v>
      </c>
      <c r="I26" s="59"/>
    </row>
    <row r="27" spans="2:11" x14ac:dyDescent="0.3">
      <c r="B27" s="9" t="s">
        <v>0</v>
      </c>
      <c r="C27" s="57" t="str">
        <f ca="1">B8</f>
        <v>Mai 2026</v>
      </c>
      <c r="D27" s="57"/>
      <c r="E27" s="1"/>
      <c r="F27" s="1"/>
      <c r="G27" s="9" t="s">
        <v>0</v>
      </c>
      <c r="H27" s="58" t="str">
        <f ca="1">G8</f>
        <v>Mai 2026</v>
      </c>
      <c r="I27" s="59"/>
    </row>
    <row r="28" spans="2:11" x14ac:dyDescent="0.3">
      <c r="B28" s="10" t="s">
        <v>1</v>
      </c>
      <c r="C28" s="60" t="s">
        <v>14</v>
      </c>
      <c r="D28" s="60"/>
      <c r="E28" s="1"/>
      <c r="F28" s="1"/>
      <c r="G28" s="10" t="s">
        <v>1</v>
      </c>
      <c r="H28" s="61" t="s">
        <v>11</v>
      </c>
      <c r="I28" s="62"/>
    </row>
    <row r="29" spans="2:11" x14ac:dyDescent="0.3">
      <c r="B29" s="10" t="s">
        <v>10</v>
      </c>
      <c r="C29" s="63" t="s">
        <v>6</v>
      </c>
      <c r="D29" s="63"/>
      <c r="E29" s="1"/>
      <c r="F29" s="1"/>
      <c r="G29" s="10" t="s">
        <v>10</v>
      </c>
      <c r="H29" s="64" t="s">
        <v>9</v>
      </c>
      <c r="I29" s="65"/>
    </row>
    <row r="30" spans="2:11" ht="15" thickBot="1" x14ac:dyDescent="0.35">
      <c r="B30" s="28"/>
      <c r="C30" s="29"/>
      <c r="D30" s="29"/>
      <c r="E30" s="24"/>
      <c r="F30" s="24"/>
      <c r="G30" s="28"/>
      <c r="H30" s="29"/>
      <c r="I30" s="29"/>
      <c r="K30" s="1" t="s">
        <v>37</v>
      </c>
    </row>
    <row r="31" spans="2:11" ht="15" thickBot="1" x14ac:dyDescent="0.35">
      <c r="B31" s="21" t="s">
        <v>7</v>
      </c>
      <c r="C31" s="22">
        <f>AVERAGE(D40:D58)</f>
        <v>83.606842105263141</v>
      </c>
      <c r="D31" s="23" t="s">
        <v>4</v>
      </c>
      <c r="E31" s="24"/>
      <c r="F31" s="24"/>
      <c r="G31" s="21" t="s">
        <v>7</v>
      </c>
      <c r="H31" s="22">
        <f>+AVERAGE(I40:I58)</f>
        <v>50.361368421052639</v>
      </c>
      <c r="I31" s="23" t="s">
        <v>4</v>
      </c>
    </row>
    <row r="32" spans="2:11" ht="15" thickBot="1" x14ac:dyDescent="0.35">
      <c r="B32" s="38" t="s">
        <v>36</v>
      </c>
      <c r="C32" s="39"/>
      <c r="D32" s="40" t="s">
        <v>4</v>
      </c>
      <c r="E32" s="24"/>
      <c r="F32" s="24"/>
      <c r="G32" s="38" t="s">
        <v>36</v>
      </c>
      <c r="H32" s="39"/>
      <c r="I32" s="40" t="s">
        <v>4</v>
      </c>
    </row>
    <row r="33" spans="2:9" x14ac:dyDescent="0.3">
      <c r="B33" s="28"/>
      <c r="C33" s="41"/>
      <c r="D33" s="41"/>
      <c r="E33" s="24"/>
      <c r="F33" s="24"/>
      <c r="G33" s="28"/>
      <c r="H33" s="41"/>
      <c r="I33" s="41"/>
    </row>
    <row r="34" spans="2:9" x14ac:dyDescent="0.3">
      <c r="B34" s="28"/>
      <c r="C34" s="41"/>
      <c r="D34" s="41"/>
      <c r="E34" s="24"/>
      <c r="F34" s="24"/>
      <c r="G34" s="42" t="s">
        <v>38</v>
      </c>
      <c r="H34" s="43" t="s">
        <v>2</v>
      </c>
      <c r="I34" s="44" t="s">
        <v>3</v>
      </c>
    </row>
    <row r="35" spans="2:9" x14ac:dyDescent="0.3">
      <c r="B35" s="28"/>
      <c r="C35" s="41"/>
      <c r="D35" s="41"/>
      <c r="E35" s="24"/>
      <c r="F35" s="24"/>
      <c r="G35" s="54" t="str">
        <f>"1st Front Month - "&amp;G9</f>
        <v>1st Front Month - Arbeitspreis in Cent/kWh</v>
      </c>
      <c r="H35" s="55"/>
      <c r="I35" s="45">
        <f>AVERAGE(I40:I60)</f>
        <v>50.361368421052639</v>
      </c>
    </row>
    <row r="36" spans="2:9" x14ac:dyDescent="0.3">
      <c r="B36" s="36"/>
      <c r="C36" s="37"/>
      <c r="D36" s="37"/>
      <c r="E36" s="24"/>
      <c r="F36" s="24"/>
      <c r="G36" s="24"/>
      <c r="H36" s="24"/>
      <c r="I36" s="24"/>
    </row>
    <row r="37" spans="2:9" x14ac:dyDescent="0.3">
      <c r="B37" s="24"/>
      <c r="C37" s="24"/>
      <c r="D37" s="24"/>
      <c r="E37" s="24"/>
      <c r="F37" s="24"/>
      <c r="G37" s="56" t="str">
        <f ca="1">"**Einmalrabatt gültig ausschliesslich für den Monat "&amp;MID(CELL("dateiname",A5),FIND("]",CELL("dateiname",A5))+1,255)</f>
        <v>**Einmalrabatt gültig ausschliesslich für den Monat Mai 2026</v>
      </c>
      <c r="H37" s="56"/>
      <c r="I37" s="56"/>
    </row>
    <row r="39" spans="2:9" x14ac:dyDescent="0.3">
      <c r="B39" s="25" t="s">
        <v>21</v>
      </c>
      <c r="C39" s="26" t="s">
        <v>2</v>
      </c>
      <c r="D39" s="27" t="s">
        <v>20</v>
      </c>
      <c r="E39" s="24"/>
      <c r="F39" s="24"/>
      <c r="G39" s="25" t="s">
        <v>22</v>
      </c>
      <c r="H39" s="30" t="s">
        <v>2</v>
      </c>
      <c r="I39" s="27" t="s">
        <v>20</v>
      </c>
    </row>
    <row r="40" spans="2:9" x14ac:dyDescent="0.3">
      <c r="B40" s="48" t="s">
        <v>48</v>
      </c>
      <c r="C40" s="49">
        <v>46104</v>
      </c>
      <c r="D40" s="13">
        <v>90.75</v>
      </c>
      <c r="E40" s="24"/>
      <c r="F40" s="24"/>
      <c r="G40" s="14" t="s">
        <v>49</v>
      </c>
      <c r="H40" s="14">
        <v>46104</v>
      </c>
      <c r="I40" s="13">
        <v>58.844999999999999</v>
      </c>
    </row>
    <row r="41" spans="2:9" x14ac:dyDescent="0.3">
      <c r="B41" s="50" t="s">
        <v>48</v>
      </c>
      <c r="C41" s="14">
        <v>46105</v>
      </c>
      <c r="D41" s="15">
        <v>88.91</v>
      </c>
      <c r="E41" s="24"/>
      <c r="F41" s="24"/>
      <c r="G41" s="14" t="s">
        <v>49</v>
      </c>
      <c r="H41" s="14">
        <v>46105</v>
      </c>
      <c r="I41" s="13">
        <v>56.466000000000001</v>
      </c>
    </row>
    <row r="42" spans="2:9" x14ac:dyDescent="0.3">
      <c r="B42" s="50" t="s">
        <v>48</v>
      </c>
      <c r="C42" s="14">
        <v>46106</v>
      </c>
      <c r="D42" s="15">
        <v>86.75</v>
      </c>
      <c r="G42" s="14" t="s">
        <v>49</v>
      </c>
      <c r="H42" s="14">
        <v>46106</v>
      </c>
      <c r="I42" s="13">
        <v>55.198000000000008</v>
      </c>
    </row>
    <row r="43" spans="2:9" x14ac:dyDescent="0.3">
      <c r="B43" s="50" t="s">
        <v>48</v>
      </c>
      <c r="C43" s="14">
        <v>46107</v>
      </c>
      <c r="D43" s="15">
        <v>89.29</v>
      </c>
      <c r="G43" s="14" t="s">
        <v>49</v>
      </c>
      <c r="H43" s="14">
        <v>46107</v>
      </c>
      <c r="I43" s="13">
        <v>57.863999999999997</v>
      </c>
    </row>
    <row r="44" spans="2:9" x14ac:dyDescent="0.3">
      <c r="B44" s="50" t="s">
        <v>48</v>
      </c>
      <c r="C44" s="14">
        <v>46108</v>
      </c>
      <c r="D44" s="15">
        <v>88.2</v>
      </c>
      <c r="G44" s="14" t="s">
        <v>49</v>
      </c>
      <c r="H44" s="14">
        <v>46108</v>
      </c>
      <c r="I44" s="13">
        <v>56.63000000000001</v>
      </c>
    </row>
    <row r="45" spans="2:9" x14ac:dyDescent="0.3">
      <c r="B45" s="50" t="s">
        <v>48</v>
      </c>
      <c r="C45" s="14">
        <v>46111</v>
      </c>
      <c r="D45" s="15">
        <v>87.8</v>
      </c>
      <c r="G45" s="14" t="s">
        <v>49</v>
      </c>
      <c r="H45" s="14">
        <v>46111</v>
      </c>
      <c r="I45" s="13">
        <v>57.033000000000001</v>
      </c>
    </row>
    <row r="46" spans="2:9" x14ac:dyDescent="0.3">
      <c r="B46" s="50" t="s">
        <v>48</v>
      </c>
      <c r="C46" s="14">
        <v>46112</v>
      </c>
      <c r="D46" s="15">
        <v>84.68</v>
      </c>
      <c r="G46" s="14" t="s">
        <v>49</v>
      </c>
      <c r="H46" s="14">
        <v>46112</v>
      </c>
      <c r="I46" s="13">
        <v>53.058</v>
      </c>
    </row>
    <row r="47" spans="2:9" x14ac:dyDescent="0.3">
      <c r="B47" s="50" t="s">
        <v>48</v>
      </c>
      <c r="C47" s="14">
        <v>46113</v>
      </c>
      <c r="D47" s="15">
        <v>82.95</v>
      </c>
      <c r="G47" s="14" t="s">
        <v>49</v>
      </c>
      <c r="H47" s="14">
        <v>46113</v>
      </c>
      <c r="I47" s="13">
        <v>49.622</v>
      </c>
    </row>
    <row r="48" spans="2:9" x14ac:dyDescent="0.3">
      <c r="B48" s="50" t="s">
        <v>48</v>
      </c>
      <c r="C48" s="14">
        <v>46114</v>
      </c>
      <c r="D48" s="15">
        <v>84.73</v>
      </c>
      <c r="G48" s="14" t="s">
        <v>49</v>
      </c>
      <c r="H48" s="14">
        <v>46114</v>
      </c>
      <c r="I48" s="13">
        <v>52.128</v>
      </c>
    </row>
    <row r="49" spans="2:9" x14ac:dyDescent="0.3">
      <c r="B49" s="50" t="s">
        <v>48</v>
      </c>
      <c r="C49" s="14">
        <v>46119</v>
      </c>
      <c r="D49" s="15">
        <v>88.3</v>
      </c>
      <c r="G49" s="14" t="s">
        <v>49</v>
      </c>
      <c r="H49" s="14">
        <v>46119</v>
      </c>
      <c r="I49" s="13">
        <v>55.251000000000012</v>
      </c>
    </row>
    <row r="50" spans="2:9" x14ac:dyDescent="0.3">
      <c r="B50" s="50" t="s">
        <v>48</v>
      </c>
      <c r="C50" s="14">
        <v>46120</v>
      </c>
      <c r="D50" s="15">
        <v>79.989999999999995</v>
      </c>
      <c r="G50" s="14" t="s">
        <v>49</v>
      </c>
      <c r="H50" s="14">
        <v>46120</v>
      </c>
      <c r="I50" s="13">
        <v>47.256999999999998</v>
      </c>
    </row>
    <row r="51" spans="2:9" x14ac:dyDescent="0.3">
      <c r="B51" s="50" t="s">
        <v>48</v>
      </c>
      <c r="C51" s="14">
        <v>46121</v>
      </c>
      <c r="D51" s="15">
        <v>81.34</v>
      </c>
      <c r="G51" s="14" t="s">
        <v>49</v>
      </c>
      <c r="H51" s="14">
        <v>46121</v>
      </c>
      <c r="I51" s="13">
        <v>48.167999999999999</v>
      </c>
    </row>
    <row r="52" spans="2:9" x14ac:dyDescent="0.3">
      <c r="B52" s="50" t="s">
        <v>48</v>
      </c>
      <c r="C52" s="14">
        <v>46122</v>
      </c>
      <c r="D52" s="15">
        <v>78.64</v>
      </c>
      <c r="G52" s="14" t="s">
        <v>49</v>
      </c>
      <c r="H52" s="14">
        <v>46122</v>
      </c>
      <c r="I52" s="13">
        <v>45.436000000000007</v>
      </c>
    </row>
    <row r="53" spans="2:9" x14ac:dyDescent="0.3">
      <c r="B53" s="50" t="s">
        <v>48</v>
      </c>
      <c r="C53" s="14">
        <v>46125</v>
      </c>
      <c r="D53" s="15">
        <v>80.150000000000006</v>
      </c>
      <c r="G53" s="14" t="s">
        <v>49</v>
      </c>
      <c r="H53" s="14">
        <v>46125</v>
      </c>
      <c r="I53" s="13">
        <v>48.316000000000003</v>
      </c>
    </row>
    <row r="54" spans="2:9" x14ac:dyDescent="0.3">
      <c r="B54" s="50" t="s">
        <v>48</v>
      </c>
      <c r="C54" s="14">
        <v>46126</v>
      </c>
      <c r="D54" s="15">
        <v>79.489999999999995</v>
      </c>
      <c r="G54" s="14" t="s">
        <v>49</v>
      </c>
      <c r="H54" s="14">
        <v>46126</v>
      </c>
      <c r="I54" s="13">
        <v>45.260000000000005</v>
      </c>
    </row>
    <row r="55" spans="2:9" x14ac:dyDescent="0.3">
      <c r="B55" s="50" t="s">
        <v>48</v>
      </c>
      <c r="C55" s="14">
        <v>46127</v>
      </c>
      <c r="D55" s="15">
        <v>77.88</v>
      </c>
      <c r="G55" s="14" t="s">
        <v>49</v>
      </c>
      <c r="H55" s="14">
        <v>46127</v>
      </c>
      <c r="I55" s="13">
        <v>43.326000000000001</v>
      </c>
    </row>
    <row r="56" spans="2:9" x14ac:dyDescent="0.3">
      <c r="B56" s="50" t="s">
        <v>48</v>
      </c>
      <c r="C56" s="14">
        <v>46128</v>
      </c>
      <c r="D56" s="15">
        <v>80.05</v>
      </c>
      <c r="G56" s="14" t="s">
        <v>49</v>
      </c>
      <c r="H56" s="14">
        <v>46128</v>
      </c>
      <c r="I56" s="13">
        <v>44.198</v>
      </c>
    </row>
    <row r="57" spans="2:9" x14ac:dyDescent="0.3">
      <c r="B57" s="50" t="s">
        <v>48</v>
      </c>
      <c r="C57" s="14">
        <v>46129</v>
      </c>
      <c r="D57" s="15">
        <v>78.38</v>
      </c>
      <c r="G57" s="14" t="s">
        <v>49</v>
      </c>
      <c r="H57" s="14">
        <v>46129</v>
      </c>
      <c r="I57" s="13">
        <v>40.622999999999998</v>
      </c>
    </row>
    <row r="58" spans="2:9" x14ac:dyDescent="0.3">
      <c r="B58" s="50" t="s">
        <v>48</v>
      </c>
      <c r="C58" s="14">
        <v>46132</v>
      </c>
      <c r="D58" s="15">
        <v>80.25</v>
      </c>
      <c r="G58" s="14" t="s">
        <v>49</v>
      </c>
      <c r="H58" s="14">
        <v>46132</v>
      </c>
      <c r="I58" s="13">
        <v>42.186999999999998</v>
      </c>
    </row>
  </sheetData>
  <mergeCells count="27">
    <mergeCell ref="G35:H35"/>
    <mergeCell ref="G37:I37"/>
    <mergeCell ref="C27:D27"/>
    <mergeCell ref="H27:I27"/>
    <mergeCell ref="C28:D28"/>
    <mergeCell ref="H28:I28"/>
    <mergeCell ref="C29:D29"/>
    <mergeCell ref="H29:I29"/>
    <mergeCell ref="B24:D24"/>
    <mergeCell ref="G24:I24"/>
    <mergeCell ref="C25:D25"/>
    <mergeCell ref="H25:I25"/>
    <mergeCell ref="C26:D26"/>
    <mergeCell ref="H26:I26"/>
    <mergeCell ref="C20:D20"/>
    <mergeCell ref="B7:D7"/>
    <mergeCell ref="G7:I7"/>
    <mergeCell ref="B8:D8"/>
    <mergeCell ref="G8:I8"/>
    <mergeCell ref="B14:I14"/>
    <mergeCell ref="B16:D16"/>
    <mergeCell ref="G16:I16"/>
    <mergeCell ref="C17:D17"/>
    <mergeCell ref="H17:I17"/>
    <mergeCell ref="C18:D18"/>
    <mergeCell ref="H18:I18"/>
    <mergeCell ref="C19:D19"/>
  </mergeCells>
  <hyperlinks>
    <hyperlink ref="C29:D29" r:id="rId1" display="EEX" xr:uid="{769751F3-9DC9-4958-8697-C1DB2E9B9C55}"/>
    <hyperlink ref="B22" r:id="rId2" xr:uid="{F4F6F26C-87FB-41AD-BDEF-F7327F441BD5}"/>
    <hyperlink ref="G22" r:id="rId3" xr:uid="{7E815DF2-E448-4571-845F-CFD7AD3E8455}"/>
    <hyperlink ref="H29:I29" r:id="rId4" display="CEGH" xr:uid="{F5B59CC7-FE5D-4373-8A68-8169D3486EF7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213DA-3642-4754-AA62-A5F5652DE962}">
  <dimension ref="A1:K59"/>
  <sheetViews>
    <sheetView topLeftCell="A31" zoomScale="85" zoomScaleNormal="85" workbookViewId="0">
      <selection activeCell="I36" sqref="I36"/>
    </sheetView>
  </sheetViews>
  <sheetFormatPr baseColWidth="10" defaultColWidth="11.44140625" defaultRowHeight="14.4" x14ac:dyDescent="0.3"/>
  <cols>
    <col min="1" max="1" width="5.6640625" style="20" customWidth="1"/>
    <col min="2" max="2" width="24.44140625" style="20" customWidth="1"/>
    <col min="3" max="4" width="16.5546875" style="20" customWidth="1"/>
    <col min="5" max="6" width="5.6640625" style="20" customWidth="1"/>
    <col min="7" max="7" width="24.44140625" style="20" customWidth="1"/>
    <col min="8" max="9" width="16.5546875" style="20" customWidth="1"/>
    <col min="10" max="10" width="5.6640625" style="1" customWidth="1"/>
    <col min="11" max="16384" width="11.44140625" style="1"/>
  </cols>
  <sheetData>
    <row r="1" spans="2:9" x14ac:dyDescent="0.3">
      <c r="B1" s="24"/>
      <c r="C1" s="24"/>
      <c r="D1" s="24"/>
      <c r="E1" s="24"/>
      <c r="F1" s="24"/>
      <c r="G1" s="24"/>
      <c r="H1" s="24"/>
      <c r="I1" s="24"/>
    </row>
    <row r="2" spans="2:9" x14ac:dyDescent="0.3">
      <c r="B2" s="24"/>
      <c r="C2" s="24"/>
      <c r="D2" s="24"/>
      <c r="E2" s="24"/>
      <c r="F2" s="24"/>
      <c r="G2" s="24"/>
      <c r="H2" s="24"/>
      <c r="I2" s="24"/>
    </row>
    <row r="3" spans="2:9" x14ac:dyDescent="0.3">
      <c r="B3" s="24"/>
      <c r="C3" s="24"/>
      <c r="D3" s="24"/>
      <c r="E3" s="24"/>
      <c r="F3" s="24"/>
      <c r="G3" s="24"/>
      <c r="H3" s="24"/>
      <c r="I3" s="24"/>
    </row>
    <row r="4" spans="2:9" x14ac:dyDescent="0.3">
      <c r="B4" s="24"/>
      <c r="C4" s="24"/>
      <c r="D4" s="24"/>
      <c r="E4" s="24"/>
      <c r="F4" s="24"/>
      <c r="G4" s="24"/>
      <c r="H4" s="24"/>
      <c r="I4" s="24"/>
    </row>
    <row r="5" spans="2:9" x14ac:dyDescent="0.3">
      <c r="B5" s="24"/>
      <c r="C5" s="24"/>
      <c r="D5" s="24"/>
      <c r="E5" s="24"/>
      <c r="F5" s="24"/>
      <c r="G5" s="24"/>
      <c r="H5" s="24"/>
      <c r="I5" s="24"/>
    </row>
    <row r="6" spans="2:9" ht="15" thickBot="1" x14ac:dyDescent="0.35">
      <c r="B6" s="24"/>
      <c r="C6" s="24"/>
      <c r="D6" s="24"/>
      <c r="E6" s="24"/>
      <c r="F6" s="24"/>
      <c r="G6" s="24"/>
      <c r="H6" s="24"/>
      <c r="I6" s="24"/>
    </row>
    <row r="7" spans="2:9" x14ac:dyDescent="0.3">
      <c r="B7" s="78" t="s">
        <v>41</v>
      </c>
      <c r="C7" s="79"/>
      <c r="D7" s="80"/>
      <c r="E7" s="1"/>
      <c r="F7" s="1"/>
      <c r="G7" s="78" t="s">
        <v>42</v>
      </c>
      <c r="H7" s="79"/>
      <c r="I7" s="80"/>
    </row>
    <row r="8" spans="2:9" ht="15" thickBot="1" x14ac:dyDescent="0.35">
      <c r="B8" s="81" t="str">
        <f ca="1">MID(CELL("dateiname",A1),FIND("]",CELL("dateiname",A1))+1,255)</f>
        <v>April 2026</v>
      </c>
      <c r="C8" s="82"/>
      <c r="D8" s="83"/>
      <c r="E8" s="1"/>
      <c r="F8" s="1"/>
      <c r="G8" s="81" t="str">
        <f ca="1">MID(CELL("dateiname",F1),FIND("]",CELL("dateiname",F1))+1,255)</f>
        <v>April 2026</v>
      </c>
      <c r="H8" s="82"/>
      <c r="I8" s="83"/>
    </row>
    <row r="9" spans="2:9" x14ac:dyDescent="0.3">
      <c r="B9" s="11" t="s">
        <v>33</v>
      </c>
      <c r="C9" s="12" t="s">
        <v>39</v>
      </c>
      <c r="D9" s="12" t="s">
        <v>40</v>
      </c>
      <c r="E9" s="1"/>
      <c r="F9" s="1"/>
      <c r="G9" s="5" t="s">
        <v>33</v>
      </c>
      <c r="H9" s="2" t="s">
        <v>39</v>
      </c>
      <c r="I9" s="2" t="s">
        <v>40</v>
      </c>
    </row>
    <row r="10" spans="2:9" x14ac:dyDescent="0.3">
      <c r="B10" s="6" t="s">
        <v>16</v>
      </c>
      <c r="C10" s="19">
        <f>ROUND(((($C$31)*1.1)+19)/10,2)</f>
        <v>11.83</v>
      </c>
      <c r="D10" s="3">
        <f>C10*1.2</f>
        <v>14.196</v>
      </c>
      <c r="E10" s="4"/>
      <c r="F10" s="4"/>
      <c r="G10" s="6" t="s">
        <v>19</v>
      </c>
      <c r="H10" s="19">
        <f>ROUND((($H$31)+13)/10,2)</f>
        <v>6.16</v>
      </c>
      <c r="I10" s="3">
        <f>H10*1.2</f>
        <v>7.3919999999999995</v>
      </c>
    </row>
    <row r="11" spans="2:9" x14ac:dyDescent="0.3">
      <c r="B11" s="7" t="s">
        <v>17</v>
      </c>
      <c r="C11" s="19">
        <f>ROUND(((($C$31)*1.1)+19)/10,2)</f>
        <v>11.83</v>
      </c>
      <c r="D11" s="3">
        <f t="shared" ref="D11:D13" si="0">C11*1.2</f>
        <v>14.196</v>
      </c>
      <c r="E11" s="4"/>
      <c r="F11" s="4"/>
      <c r="G11" s="6" t="s">
        <v>18</v>
      </c>
      <c r="H11" s="19">
        <f>ROUND((($H$31)+13)/10,2)</f>
        <v>6.16</v>
      </c>
      <c r="I11" s="3">
        <f t="shared" ref="I11" si="1">H11*1.2</f>
        <v>7.3919999999999995</v>
      </c>
    </row>
    <row r="12" spans="2:9" x14ac:dyDescent="0.3">
      <c r="B12" s="7" t="s">
        <v>34</v>
      </c>
      <c r="C12" s="33">
        <f>ROUND(((($C$31)*1.1)+24)/10,2)</f>
        <v>12.33</v>
      </c>
      <c r="D12" s="34">
        <f t="shared" si="0"/>
        <v>14.795999999999999</v>
      </c>
      <c r="E12" s="35"/>
      <c r="F12" s="35"/>
      <c r="G12" s="24"/>
      <c r="H12" s="24"/>
      <c r="I12" s="24"/>
    </row>
    <row r="13" spans="2:9" x14ac:dyDescent="0.3">
      <c r="B13" s="7" t="s">
        <v>35</v>
      </c>
      <c r="C13" s="33">
        <f>ROUND(((($C$31)*1.1)+24)/10,2)</f>
        <v>12.33</v>
      </c>
      <c r="D13" s="34">
        <f t="shared" si="0"/>
        <v>14.795999999999999</v>
      </c>
      <c r="E13" s="35"/>
      <c r="F13" s="35"/>
      <c r="G13" s="24"/>
      <c r="H13" s="24"/>
      <c r="I13" s="24"/>
    </row>
    <row r="14" spans="2:9" x14ac:dyDescent="0.3">
      <c r="B14" s="84"/>
      <c r="C14" s="84"/>
      <c r="D14" s="84"/>
      <c r="E14" s="84"/>
      <c r="F14" s="84"/>
      <c r="G14" s="84"/>
      <c r="H14" s="84"/>
      <c r="I14" s="84"/>
    </row>
    <row r="15" spans="2:9" ht="15" thickBot="1" x14ac:dyDescent="0.35">
      <c r="B15" s="24"/>
      <c r="C15" s="24"/>
      <c r="D15" s="24"/>
      <c r="E15" s="24"/>
      <c r="F15" s="24"/>
      <c r="G15" s="24"/>
      <c r="H15" s="24"/>
      <c r="I15" s="24"/>
    </row>
    <row r="16" spans="2:9" ht="15" thickBot="1" x14ac:dyDescent="0.35">
      <c r="B16" s="85" t="s">
        <v>24</v>
      </c>
      <c r="C16" s="86"/>
      <c r="D16" s="87"/>
      <c r="E16" s="24"/>
      <c r="F16" s="24"/>
      <c r="G16" s="85" t="s">
        <v>25</v>
      </c>
      <c r="H16" s="86"/>
      <c r="I16" s="87"/>
    </row>
    <row r="17" spans="2:11" x14ac:dyDescent="0.3">
      <c r="B17" s="6" t="s">
        <v>16</v>
      </c>
      <c r="C17" s="72" t="s">
        <v>30</v>
      </c>
      <c r="D17" s="72"/>
      <c r="E17" s="24"/>
      <c r="F17" s="24"/>
      <c r="G17" s="6" t="s">
        <v>19</v>
      </c>
      <c r="H17" s="73" t="s">
        <v>29</v>
      </c>
      <c r="I17" s="74"/>
      <c r="J17"/>
    </row>
    <row r="18" spans="2:11" x14ac:dyDescent="0.3">
      <c r="B18" s="7" t="s">
        <v>17</v>
      </c>
      <c r="C18" s="75" t="s">
        <v>30</v>
      </c>
      <c r="D18" s="75"/>
      <c r="E18" s="24"/>
      <c r="F18" s="24"/>
      <c r="G18" s="6" t="s">
        <v>18</v>
      </c>
      <c r="H18" s="76" t="s">
        <v>29</v>
      </c>
      <c r="I18" s="77"/>
    </row>
    <row r="19" spans="2:11" x14ac:dyDescent="0.3">
      <c r="B19" s="7" t="s">
        <v>34</v>
      </c>
      <c r="C19" s="75" t="s">
        <v>32</v>
      </c>
      <c r="D19" s="75"/>
      <c r="E19" s="24"/>
      <c r="F19" s="24"/>
      <c r="G19" s="24"/>
      <c r="H19" s="24"/>
      <c r="I19" s="24"/>
    </row>
    <row r="20" spans="2:11" x14ac:dyDescent="0.3">
      <c r="B20" s="7" t="s">
        <v>35</v>
      </c>
      <c r="C20" s="75" t="s">
        <v>32</v>
      </c>
      <c r="D20" s="75"/>
      <c r="E20" s="24"/>
      <c r="F20" s="24"/>
      <c r="G20" s="24"/>
      <c r="H20" s="24"/>
      <c r="I20" s="24"/>
    </row>
    <row r="21" spans="2:11" x14ac:dyDescent="0.3">
      <c r="B21" s="31"/>
      <c r="C21" s="32"/>
      <c r="D21" s="32"/>
      <c r="E21" s="1"/>
      <c r="F21" s="1"/>
      <c r="G21" s="1"/>
      <c r="H21" s="1"/>
      <c r="I21" s="1"/>
    </row>
    <row r="22" spans="2:11" x14ac:dyDescent="0.3">
      <c r="B22" s="17" t="s">
        <v>31</v>
      </c>
      <c r="C22" s="18"/>
      <c r="D22" s="16"/>
      <c r="E22" s="1"/>
      <c r="F22" s="1"/>
      <c r="G22" s="17" t="s">
        <v>31</v>
      </c>
      <c r="H22" s="18"/>
      <c r="I22" s="16"/>
    </row>
    <row r="23" spans="2:11" ht="15" thickBot="1" x14ac:dyDescent="0.35">
      <c r="B23" s="1"/>
      <c r="C23" s="1"/>
      <c r="D23" s="1"/>
      <c r="E23" s="1"/>
      <c r="F23" s="1"/>
      <c r="G23" s="1"/>
      <c r="H23" s="1"/>
      <c r="I23" s="1"/>
    </row>
    <row r="24" spans="2:11" ht="15" thickBot="1" x14ac:dyDescent="0.35">
      <c r="B24" s="66" t="s">
        <v>23</v>
      </c>
      <c r="C24" s="67"/>
      <c r="D24" s="68"/>
      <c r="E24" s="1"/>
      <c r="F24" s="1"/>
      <c r="G24" s="66" t="s">
        <v>26</v>
      </c>
      <c r="H24" s="67"/>
      <c r="I24" s="68"/>
    </row>
    <row r="25" spans="2:11" x14ac:dyDescent="0.3">
      <c r="B25" s="8" t="s">
        <v>8</v>
      </c>
      <c r="C25" s="69" t="s">
        <v>12</v>
      </c>
      <c r="D25" s="69"/>
      <c r="E25" s="1"/>
      <c r="F25" s="1"/>
      <c r="G25" s="8" t="s">
        <v>8</v>
      </c>
      <c r="H25" s="70" t="s">
        <v>15</v>
      </c>
      <c r="I25" s="71"/>
    </row>
    <row r="26" spans="2:11" x14ac:dyDescent="0.3">
      <c r="B26" s="9" t="s">
        <v>5</v>
      </c>
      <c r="C26" s="57" t="s">
        <v>13</v>
      </c>
      <c r="D26" s="57"/>
      <c r="E26" s="1"/>
      <c r="F26" s="1"/>
      <c r="G26" s="9" t="s">
        <v>5</v>
      </c>
      <c r="H26" s="58" t="s">
        <v>13</v>
      </c>
      <c r="I26" s="59"/>
    </row>
    <row r="27" spans="2:11" x14ac:dyDescent="0.3">
      <c r="B27" s="9" t="s">
        <v>0</v>
      </c>
      <c r="C27" s="57" t="str">
        <f ca="1">B8</f>
        <v>April 2026</v>
      </c>
      <c r="D27" s="57"/>
      <c r="E27" s="1"/>
      <c r="F27" s="1"/>
      <c r="G27" s="9" t="s">
        <v>0</v>
      </c>
      <c r="H27" s="58" t="str">
        <f ca="1">G8</f>
        <v>April 2026</v>
      </c>
      <c r="I27" s="59"/>
    </row>
    <row r="28" spans="2:11" x14ac:dyDescent="0.3">
      <c r="B28" s="10" t="s">
        <v>1</v>
      </c>
      <c r="C28" s="60" t="s">
        <v>14</v>
      </c>
      <c r="D28" s="60"/>
      <c r="E28" s="1"/>
      <c r="F28" s="1"/>
      <c r="G28" s="10" t="s">
        <v>1</v>
      </c>
      <c r="H28" s="61" t="s">
        <v>11</v>
      </c>
      <c r="I28" s="62"/>
    </row>
    <row r="29" spans="2:11" x14ac:dyDescent="0.3">
      <c r="B29" s="10" t="s">
        <v>10</v>
      </c>
      <c r="C29" s="63" t="s">
        <v>6</v>
      </c>
      <c r="D29" s="63"/>
      <c r="E29" s="1"/>
      <c r="F29" s="1"/>
      <c r="G29" s="10" t="s">
        <v>10</v>
      </c>
      <c r="H29" s="64" t="s">
        <v>9</v>
      </c>
      <c r="I29" s="65"/>
    </row>
    <row r="30" spans="2:11" ht="15" thickBot="1" x14ac:dyDescent="0.35">
      <c r="B30" s="28"/>
      <c r="C30" s="29"/>
      <c r="D30" s="29"/>
      <c r="E30" s="24"/>
      <c r="F30" s="24"/>
      <c r="G30" s="28"/>
      <c r="H30" s="29"/>
      <c r="I30" s="29"/>
      <c r="K30" s="1" t="s">
        <v>37</v>
      </c>
    </row>
    <row r="31" spans="2:11" ht="15" thickBot="1" x14ac:dyDescent="0.35">
      <c r="B31" s="21" t="s">
        <v>7</v>
      </c>
      <c r="C31" s="22">
        <f>AVERAGE(D40:D59)</f>
        <v>90.264500000000012</v>
      </c>
      <c r="D31" s="23" t="s">
        <v>4</v>
      </c>
      <c r="E31" s="24"/>
      <c r="F31" s="24"/>
      <c r="G31" s="21" t="s">
        <v>7</v>
      </c>
      <c r="H31" s="22">
        <f>+AVERAGE(I40:I59)</f>
        <v>48.553150000000002</v>
      </c>
      <c r="I31" s="23" t="s">
        <v>4</v>
      </c>
    </row>
    <row r="32" spans="2:11" ht="15" thickBot="1" x14ac:dyDescent="0.35">
      <c r="B32" s="38" t="s">
        <v>36</v>
      </c>
      <c r="C32" s="39"/>
      <c r="D32" s="40" t="s">
        <v>4</v>
      </c>
      <c r="E32" s="24"/>
      <c r="F32" s="24"/>
      <c r="G32" s="38" t="s">
        <v>36</v>
      </c>
      <c r="H32" s="39"/>
      <c r="I32" s="40" t="s">
        <v>4</v>
      </c>
    </row>
    <row r="33" spans="2:9" x14ac:dyDescent="0.3">
      <c r="B33" s="28"/>
      <c r="C33" s="41"/>
      <c r="D33" s="41"/>
      <c r="E33" s="24"/>
      <c r="F33" s="24"/>
      <c r="G33" s="28"/>
      <c r="H33" s="41"/>
      <c r="I33" s="41"/>
    </row>
    <row r="34" spans="2:9" x14ac:dyDescent="0.3">
      <c r="B34" s="28"/>
      <c r="C34" s="41"/>
      <c r="D34" s="41"/>
      <c r="E34" s="24"/>
      <c r="F34" s="24"/>
      <c r="G34" s="42" t="s">
        <v>38</v>
      </c>
      <c r="H34" s="43" t="s">
        <v>2</v>
      </c>
      <c r="I34" s="44" t="s">
        <v>3</v>
      </c>
    </row>
    <row r="35" spans="2:9" x14ac:dyDescent="0.3">
      <c r="B35" s="28"/>
      <c r="C35" s="41"/>
      <c r="D35" s="41"/>
      <c r="E35" s="24"/>
      <c r="F35" s="24"/>
      <c r="G35" s="54" t="str">
        <f>"1st Front Month - "&amp;G9</f>
        <v>1st Front Month - Arbeitspreis in Cent/kWh</v>
      </c>
      <c r="H35" s="55"/>
      <c r="I35" s="45">
        <f>AVERAGE(I40:I61)</f>
        <v>48.553150000000002</v>
      </c>
    </row>
    <row r="36" spans="2:9" x14ac:dyDescent="0.3">
      <c r="B36" s="36"/>
      <c r="C36" s="37"/>
      <c r="D36" s="37"/>
      <c r="E36" s="24"/>
      <c r="F36" s="24"/>
      <c r="G36" s="24"/>
      <c r="H36" s="24"/>
      <c r="I36" s="24"/>
    </row>
    <row r="37" spans="2:9" x14ac:dyDescent="0.3">
      <c r="B37" s="24"/>
      <c r="C37" s="24"/>
      <c r="D37" s="24"/>
      <c r="E37" s="24"/>
      <c r="F37" s="24"/>
      <c r="G37" s="56" t="str">
        <f ca="1">"**Einmalrabatt gültig ausschliesslich für den Monat "&amp;MID(CELL("dateiname",A5),FIND("]",CELL("dateiname",A5))+1,255)</f>
        <v>**Einmalrabatt gültig ausschliesslich für den Monat April 2026</v>
      </c>
      <c r="H37" s="56"/>
      <c r="I37" s="56"/>
    </row>
    <row r="39" spans="2:9" x14ac:dyDescent="0.3">
      <c r="B39" s="25" t="s">
        <v>21</v>
      </c>
      <c r="C39" s="26" t="s">
        <v>2</v>
      </c>
      <c r="D39" s="27" t="s">
        <v>20</v>
      </c>
      <c r="E39" s="24"/>
      <c r="F39" s="24"/>
      <c r="G39" s="25" t="s">
        <v>22</v>
      </c>
      <c r="H39" s="30" t="s">
        <v>2</v>
      </c>
      <c r="I39" s="27" t="s">
        <v>20</v>
      </c>
    </row>
    <row r="40" spans="2:9" x14ac:dyDescent="0.3">
      <c r="B40" s="48" t="s">
        <v>47</v>
      </c>
      <c r="C40" s="49">
        <v>46076</v>
      </c>
      <c r="D40" s="13">
        <v>77</v>
      </c>
      <c r="E40" s="24"/>
      <c r="F40" s="24"/>
      <c r="G40" s="46" t="s">
        <v>50</v>
      </c>
      <c r="H40" s="49">
        <v>46076</v>
      </c>
      <c r="I40" s="47">
        <v>34.003999999999998</v>
      </c>
    </row>
    <row r="41" spans="2:9" x14ac:dyDescent="0.3">
      <c r="B41" s="50" t="s">
        <v>47</v>
      </c>
      <c r="C41" s="14">
        <v>46077</v>
      </c>
      <c r="D41" s="15">
        <v>74.22</v>
      </c>
      <c r="E41" s="24"/>
      <c r="F41" s="24"/>
      <c r="G41" s="46" t="s">
        <v>50</v>
      </c>
      <c r="H41" s="14">
        <v>46077</v>
      </c>
      <c r="I41" s="47">
        <v>33.158000000000001</v>
      </c>
    </row>
    <row r="42" spans="2:9" x14ac:dyDescent="0.3">
      <c r="B42" s="50" t="s">
        <v>47</v>
      </c>
      <c r="C42" s="14">
        <v>46078</v>
      </c>
      <c r="D42" s="15">
        <v>75.459999999999994</v>
      </c>
      <c r="G42" s="46" t="s">
        <v>50</v>
      </c>
      <c r="H42" s="49">
        <v>46078</v>
      </c>
      <c r="I42" s="47">
        <v>33.457999999999998</v>
      </c>
    </row>
    <row r="43" spans="2:9" x14ac:dyDescent="0.3">
      <c r="B43" s="50" t="s">
        <v>47</v>
      </c>
      <c r="C43" s="14">
        <v>46079</v>
      </c>
      <c r="D43" s="15">
        <v>74.510000000000005</v>
      </c>
      <c r="G43" s="46" t="s">
        <v>50</v>
      </c>
      <c r="H43" s="14">
        <v>46079</v>
      </c>
      <c r="I43" s="47">
        <v>34.585000000000008</v>
      </c>
    </row>
    <row r="44" spans="2:9" x14ac:dyDescent="0.3">
      <c r="B44" s="50" t="s">
        <v>47</v>
      </c>
      <c r="C44" s="14">
        <v>46080</v>
      </c>
      <c r="D44" s="15">
        <v>74.72</v>
      </c>
      <c r="G44" s="46" t="s">
        <v>50</v>
      </c>
      <c r="H44" s="49">
        <v>46080</v>
      </c>
      <c r="I44" s="47">
        <v>34.401000000000003</v>
      </c>
    </row>
    <row r="45" spans="2:9" x14ac:dyDescent="0.3">
      <c r="B45" s="50" t="s">
        <v>47</v>
      </c>
      <c r="C45" s="14">
        <v>46083</v>
      </c>
      <c r="D45" s="15">
        <v>89.79</v>
      </c>
      <c r="G45" s="46" t="s">
        <v>50</v>
      </c>
      <c r="H45" s="14">
        <v>46083</v>
      </c>
      <c r="I45" s="47">
        <v>46.061999999999998</v>
      </c>
    </row>
    <row r="46" spans="2:9" x14ac:dyDescent="0.3">
      <c r="B46" s="50" t="s">
        <v>47</v>
      </c>
      <c r="C46" s="14">
        <v>46084</v>
      </c>
      <c r="D46" s="15">
        <v>102.7</v>
      </c>
      <c r="G46" s="46" t="s">
        <v>50</v>
      </c>
      <c r="H46" s="14">
        <v>46084</v>
      </c>
      <c r="I46" s="47">
        <v>55.384999999999998</v>
      </c>
    </row>
    <row r="47" spans="2:9" x14ac:dyDescent="0.3">
      <c r="B47" s="50" t="s">
        <v>47</v>
      </c>
      <c r="C47" s="14">
        <v>46085</v>
      </c>
      <c r="D47" s="15">
        <v>95.03</v>
      </c>
      <c r="G47" s="46" t="s">
        <v>50</v>
      </c>
      <c r="H47" s="14">
        <v>46085</v>
      </c>
      <c r="I47" s="47">
        <v>49.139000000000003</v>
      </c>
    </row>
    <row r="48" spans="2:9" x14ac:dyDescent="0.3">
      <c r="B48" s="50" t="s">
        <v>47</v>
      </c>
      <c r="C48" s="14">
        <v>46086</v>
      </c>
      <c r="D48" s="15">
        <v>94.59</v>
      </c>
      <c r="G48" s="46" t="s">
        <v>50</v>
      </c>
      <c r="H48" s="14">
        <v>46086</v>
      </c>
      <c r="I48" s="47">
        <v>51.526000000000003</v>
      </c>
    </row>
    <row r="49" spans="2:9" x14ac:dyDescent="0.3">
      <c r="B49" s="50" t="s">
        <v>47</v>
      </c>
      <c r="C49" s="14">
        <v>46087</v>
      </c>
      <c r="D49" s="15">
        <v>96.23</v>
      </c>
      <c r="G49" s="46" t="s">
        <v>50</v>
      </c>
      <c r="H49" s="14">
        <v>46087</v>
      </c>
      <c r="I49" s="47">
        <v>54.295999999999999</v>
      </c>
    </row>
    <row r="50" spans="2:9" x14ac:dyDescent="0.3">
      <c r="B50" s="50" t="s">
        <v>47</v>
      </c>
      <c r="C50" s="14">
        <v>46090</v>
      </c>
      <c r="D50" s="15">
        <v>98.21</v>
      </c>
      <c r="G50" s="46" t="s">
        <v>50</v>
      </c>
      <c r="H50" s="14">
        <v>46090</v>
      </c>
      <c r="I50" s="47">
        <v>57.012999999999998</v>
      </c>
    </row>
    <row r="51" spans="2:9" x14ac:dyDescent="0.3">
      <c r="B51" s="50" t="s">
        <v>47</v>
      </c>
      <c r="C51" s="14">
        <v>46091</v>
      </c>
      <c r="D51" s="15">
        <v>90.56</v>
      </c>
      <c r="G51" s="46" t="s">
        <v>50</v>
      </c>
      <c r="H51" s="14">
        <v>46091</v>
      </c>
      <c r="I51" s="52">
        <v>48.20000000000001</v>
      </c>
    </row>
    <row r="52" spans="2:9" x14ac:dyDescent="0.3">
      <c r="B52" s="50" t="s">
        <v>47</v>
      </c>
      <c r="C52" s="14">
        <v>46092</v>
      </c>
      <c r="D52" s="15">
        <v>92.7</v>
      </c>
      <c r="G52" s="46" t="s">
        <v>50</v>
      </c>
      <c r="H52" s="14">
        <v>46092</v>
      </c>
      <c r="I52" s="47">
        <v>50.933999999999997</v>
      </c>
    </row>
    <row r="53" spans="2:9" x14ac:dyDescent="0.3">
      <c r="B53" s="50" t="s">
        <v>47</v>
      </c>
      <c r="C53" s="14">
        <v>46093</v>
      </c>
      <c r="D53" s="15">
        <v>92.62</v>
      </c>
      <c r="G53" s="46" t="s">
        <v>50</v>
      </c>
      <c r="H53" s="14">
        <v>46093</v>
      </c>
      <c r="I53" s="47">
        <v>51.844999999999999</v>
      </c>
    </row>
    <row r="54" spans="2:9" x14ac:dyDescent="0.3">
      <c r="B54" s="50" t="s">
        <v>47</v>
      </c>
      <c r="C54" s="14">
        <v>46094</v>
      </c>
      <c r="D54" s="15">
        <v>92.59</v>
      </c>
      <c r="G54" s="46" t="s">
        <v>50</v>
      </c>
      <c r="H54" s="14">
        <v>46094</v>
      </c>
      <c r="I54" s="47">
        <v>51.451000000000001</v>
      </c>
    </row>
    <row r="55" spans="2:9" x14ac:dyDescent="0.3">
      <c r="B55" s="50" t="s">
        <v>47</v>
      </c>
      <c r="C55" s="14">
        <v>46097</v>
      </c>
      <c r="D55" s="15">
        <v>96.05</v>
      </c>
      <c r="G55" s="46" t="s">
        <v>50</v>
      </c>
      <c r="H55" s="14">
        <v>46097</v>
      </c>
      <c r="I55" s="47">
        <v>52.076000000000008</v>
      </c>
    </row>
    <row r="56" spans="2:9" x14ac:dyDescent="0.3">
      <c r="B56" s="50" t="s">
        <v>47</v>
      </c>
      <c r="C56" s="14">
        <v>46098</v>
      </c>
      <c r="D56" s="15">
        <v>93.41</v>
      </c>
      <c r="G56" s="46" t="s">
        <v>50</v>
      </c>
      <c r="H56" s="14">
        <v>46098</v>
      </c>
      <c r="I56" s="47">
        <v>53.044000000000004</v>
      </c>
    </row>
    <row r="57" spans="2:9" x14ac:dyDescent="0.3">
      <c r="B57" s="50" t="s">
        <v>47</v>
      </c>
      <c r="C57" s="14">
        <v>46099</v>
      </c>
      <c r="D57" s="15">
        <v>94.17</v>
      </c>
      <c r="G57" s="46" t="s">
        <v>50</v>
      </c>
      <c r="H57" s="14">
        <v>46099</v>
      </c>
      <c r="I57" s="47">
        <v>56.181000000000004</v>
      </c>
    </row>
    <row r="58" spans="2:9" x14ac:dyDescent="0.3">
      <c r="B58" s="50" t="s">
        <v>47</v>
      </c>
      <c r="C58" s="14">
        <v>46100</v>
      </c>
      <c r="D58" s="15">
        <v>101.04</v>
      </c>
      <c r="G58" s="46" t="s">
        <v>50</v>
      </c>
      <c r="H58" s="14">
        <v>46100</v>
      </c>
      <c r="I58" s="47">
        <v>63.283000000000008</v>
      </c>
    </row>
    <row r="59" spans="2:9" x14ac:dyDescent="0.3">
      <c r="B59" s="50" t="s">
        <v>47</v>
      </c>
      <c r="C59" s="14">
        <v>46101</v>
      </c>
      <c r="D59" s="15">
        <v>99.69</v>
      </c>
      <c r="G59" s="46" t="s">
        <v>50</v>
      </c>
      <c r="H59" s="14">
        <v>46101</v>
      </c>
      <c r="I59" s="47">
        <v>61.021999999999998</v>
      </c>
    </row>
  </sheetData>
  <mergeCells count="27">
    <mergeCell ref="G35:H35"/>
    <mergeCell ref="G37:I37"/>
    <mergeCell ref="C27:D27"/>
    <mergeCell ref="H27:I27"/>
    <mergeCell ref="C28:D28"/>
    <mergeCell ref="H28:I28"/>
    <mergeCell ref="C29:D29"/>
    <mergeCell ref="H29:I29"/>
    <mergeCell ref="B24:D24"/>
    <mergeCell ref="G24:I24"/>
    <mergeCell ref="C25:D25"/>
    <mergeCell ref="H25:I25"/>
    <mergeCell ref="C26:D26"/>
    <mergeCell ref="H26:I26"/>
    <mergeCell ref="C20:D20"/>
    <mergeCell ref="B7:D7"/>
    <mergeCell ref="G7:I7"/>
    <mergeCell ref="B8:D8"/>
    <mergeCell ref="G8:I8"/>
    <mergeCell ref="B14:I14"/>
    <mergeCell ref="B16:D16"/>
    <mergeCell ref="G16:I16"/>
    <mergeCell ref="C17:D17"/>
    <mergeCell ref="H17:I17"/>
    <mergeCell ref="C18:D18"/>
    <mergeCell ref="H18:I18"/>
    <mergeCell ref="C19:D19"/>
  </mergeCells>
  <hyperlinks>
    <hyperlink ref="C29:D29" r:id="rId1" display="EEX" xr:uid="{61F98926-0E4B-4071-B1E9-51A3DF6C5E3B}"/>
    <hyperlink ref="B22" r:id="rId2" xr:uid="{77CBB39C-AB4F-4834-BD4A-69CEA1421912}"/>
    <hyperlink ref="G22" r:id="rId3" xr:uid="{0C3F1BF9-090D-41B5-83F2-F9F12558F41C}"/>
    <hyperlink ref="H29:I29" r:id="rId4" display="CEGH" xr:uid="{5ED54F98-E216-45DA-97CC-5D0124E86A3C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6DA2-142D-4D71-8F75-ECDC683769C1}">
  <dimension ref="A1:K62"/>
  <sheetViews>
    <sheetView topLeftCell="A24" zoomScale="85" zoomScaleNormal="85" workbookViewId="0">
      <selection activeCell="I36" sqref="I36"/>
    </sheetView>
  </sheetViews>
  <sheetFormatPr baseColWidth="10" defaultColWidth="11.44140625" defaultRowHeight="14.4" x14ac:dyDescent="0.3"/>
  <cols>
    <col min="1" max="1" width="5.6640625" style="20" customWidth="1"/>
    <col min="2" max="2" width="24.44140625" style="20" customWidth="1"/>
    <col min="3" max="4" width="16.5546875" style="20" customWidth="1"/>
    <col min="5" max="6" width="5.6640625" style="20" customWidth="1"/>
    <col min="7" max="7" width="24.44140625" style="20" customWidth="1"/>
    <col min="8" max="9" width="16.5546875" style="20" customWidth="1"/>
    <col min="10" max="10" width="5.6640625" style="1" customWidth="1"/>
    <col min="11" max="16384" width="11.44140625" style="1"/>
  </cols>
  <sheetData>
    <row r="1" spans="2:9" x14ac:dyDescent="0.3">
      <c r="B1" s="24"/>
      <c r="C1" s="24"/>
      <c r="D1" s="24"/>
      <c r="E1" s="24"/>
      <c r="F1" s="24"/>
      <c r="G1" s="24"/>
      <c r="H1" s="24"/>
      <c r="I1" s="24"/>
    </row>
    <row r="2" spans="2:9" x14ac:dyDescent="0.3">
      <c r="B2" s="24"/>
      <c r="C2" s="24"/>
      <c r="D2" s="24"/>
      <c r="E2" s="24"/>
      <c r="F2" s="24"/>
      <c r="G2" s="24"/>
      <c r="H2" s="24"/>
      <c r="I2" s="24"/>
    </row>
    <row r="3" spans="2:9" x14ac:dyDescent="0.3">
      <c r="B3" s="24"/>
      <c r="C3" s="24"/>
      <c r="D3" s="24"/>
      <c r="E3" s="24"/>
      <c r="F3" s="24"/>
      <c r="G3" s="24"/>
      <c r="H3" s="24"/>
      <c r="I3" s="24"/>
    </row>
    <row r="4" spans="2:9" x14ac:dyDescent="0.3">
      <c r="B4" s="24"/>
      <c r="C4" s="24"/>
      <c r="D4" s="24"/>
      <c r="E4" s="24"/>
      <c r="F4" s="24"/>
      <c r="G4" s="24"/>
      <c r="H4" s="24"/>
      <c r="I4" s="24"/>
    </row>
    <row r="5" spans="2:9" x14ac:dyDescent="0.3">
      <c r="B5" s="24"/>
      <c r="C5" s="24"/>
      <c r="D5" s="24"/>
      <c r="E5" s="24"/>
      <c r="F5" s="24"/>
      <c r="G5" s="24"/>
      <c r="H5" s="24"/>
      <c r="I5" s="24"/>
    </row>
    <row r="6" spans="2:9" ht="15" thickBot="1" x14ac:dyDescent="0.35">
      <c r="B6" s="24"/>
      <c r="C6" s="24"/>
      <c r="D6" s="24"/>
      <c r="E6" s="24"/>
      <c r="F6" s="24"/>
      <c r="G6" s="24"/>
      <c r="H6" s="24"/>
      <c r="I6" s="24"/>
    </row>
    <row r="7" spans="2:9" x14ac:dyDescent="0.3">
      <c r="B7" s="78" t="s">
        <v>41</v>
      </c>
      <c r="C7" s="79"/>
      <c r="D7" s="80"/>
      <c r="E7" s="1"/>
      <c r="F7" s="1"/>
      <c r="G7" s="78" t="s">
        <v>42</v>
      </c>
      <c r="H7" s="79"/>
      <c r="I7" s="80"/>
    </row>
    <row r="8" spans="2:9" ht="15" thickBot="1" x14ac:dyDescent="0.35">
      <c r="B8" s="81" t="str">
        <f ca="1">MID(CELL("dateiname",A1),FIND("]",CELL("dateiname",A1))+1,255)</f>
        <v>März 2026</v>
      </c>
      <c r="C8" s="82"/>
      <c r="D8" s="83"/>
      <c r="E8" s="1"/>
      <c r="F8" s="1"/>
      <c r="G8" s="81" t="str">
        <f ca="1">MID(CELL("dateiname",F1),FIND("]",CELL("dateiname",F1))+1,255)</f>
        <v>März 2026</v>
      </c>
      <c r="H8" s="82"/>
      <c r="I8" s="83"/>
    </row>
    <row r="9" spans="2:9" x14ac:dyDescent="0.3">
      <c r="B9" s="11" t="s">
        <v>33</v>
      </c>
      <c r="C9" s="12" t="s">
        <v>39</v>
      </c>
      <c r="D9" s="12" t="s">
        <v>40</v>
      </c>
      <c r="E9" s="1"/>
      <c r="F9" s="1"/>
      <c r="G9" s="5" t="s">
        <v>33</v>
      </c>
      <c r="H9" s="2" t="s">
        <v>39</v>
      </c>
      <c r="I9" s="2" t="s">
        <v>40</v>
      </c>
    </row>
    <row r="10" spans="2:9" x14ac:dyDescent="0.3">
      <c r="B10" s="6" t="s">
        <v>16</v>
      </c>
      <c r="C10" s="19">
        <f>ROUND(((($C$31)*1.1)+19)/10,2)</f>
        <v>12.95</v>
      </c>
      <c r="D10" s="3">
        <f>C10*1.2</f>
        <v>15.54</v>
      </c>
      <c r="E10" s="4"/>
      <c r="F10" s="4"/>
      <c r="G10" s="6" t="s">
        <v>19</v>
      </c>
      <c r="H10" s="19">
        <f>ROUND((($H$31)+13)/10,2)</f>
        <v>4.99</v>
      </c>
      <c r="I10" s="3">
        <f>H10*1.2</f>
        <v>5.9880000000000004</v>
      </c>
    </row>
    <row r="11" spans="2:9" x14ac:dyDescent="0.3">
      <c r="B11" s="7" t="s">
        <v>17</v>
      </c>
      <c r="C11" s="19">
        <f>ROUND(((($C$31)*1.1)+19)/10,2)</f>
        <v>12.95</v>
      </c>
      <c r="D11" s="3">
        <f t="shared" ref="D11:D13" si="0">C11*1.2</f>
        <v>15.54</v>
      </c>
      <c r="E11" s="4"/>
      <c r="F11" s="4"/>
      <c r="G11" s="6" t="s">
        <v>18</v>
      </c>
      <c r="H11" s="19">
        <f>ROUND((($H$31)+13)/10,2)</f>
        <v>4.99</v>
      </c>
      <c r="I11" s="3">
        <f t="shared" ref="I11" si="1">H11*1.2</f>
        <v>5.9880000000000004</v>
      </c>
    </row>
    <row r="12" spans="2:9" x14ac:dyDescent="0.3">
      <c r="B12" s="7" t="s">
        <v>34</v>
      </c>
      <c r="C12" s="33">
        <f>ROUND(((($C$31)*1.1)+24)/10,2)</f>
        <v>13.45</v>
      </c>
      <c r="D12" s="34">
        <f t="shared" si="0"/>
        <v>16.139999999999997</v>
      </c>
      <c r="E12" s="35"/>
      <c r="F12" s="35"/>
      <c r="G12" s="24"/>
      <c r="H12" s="24"/>
      <c r="I12" s="24"/>
    </row>
    <row r="13" spans="2:9" x14ac:dyDescent="0.3">
      <c r="B13" s="7" t="s">
        <v>35</v>
      </c>
      <c r="C13" s="33">
        <f>ROUND(((($C$31)*1.1)+24)/10,2)</f>
        <v>13.45</v>
      </c>
      <c r="D13" s="34">
        <f t="shared" si="0"/>
        <v>16.139999999999997</v>
      </c>
      <c r="E13" s="35"/>
      <c r="F13" s="35"/>
      <c r="G13" s="24"/>
      <c r="H13" s="24"/>
      <c r="I13" s="24"/>
    </row>
    <row r="14" spans="2:9" x14ac:dyDescent="0.3">
      <c r="B14" s="84"/>
      <c r="C14" s="84"/>
      <c r="D14" s="84"/>
      <c r="E14" s="84"/>
      <c r="F14" s="84"/>
      <c r="G14" s="84"/>
      <c r="H14" s="84"/>
      <c r="I14" s="84"/>
    </row>
    <row r="15" spans="2:9" ht="15" thickBot="1" x14ac:dyDescent="0.35">
      <c r="B15" s="24"/>
      <c r="C15" s="24"/>
      <c r="D15" s="24"/>
      <c r="E15" s="24"/>
      <c r="F15" s="24"/>
      <c r="G15" s="24"/>
      <c r="H15" s="24"/>
      <c r="I15" s="24"/>
    </row>
    <row r="16" spans="2:9" ht="15" thickBot="1" x14ac:dyDescent="0.35">
      <c r="B16" s="85" t="s">
        <v>24</v>
      </c>
      <c r="C16" s="86"/>
      <c r="D16" s="87"/>
      <c r="E16" s="24"/>
      <c r="F16" s="24"/>
      <c r="G16" s="85" t="s">
        <v>25</v>
      </c>
      <c r="H16" s="86"/>
      <c r="I16" s="87"/>
    </row>
    <row r="17" spans="2:11" x14ac:dyDescent="0.3">
      <c r="B17" s="6" t="s">
        <v>16</v>
      </c>
      <c r="C17" s="72" t="s">
        <v>30</v>
      </c>
      <c r="D17" s="72"/>
      <c r="E17" s="24"/>
      <c r="F17" s="24"/>
      <c r="G17" s="6" t="s">
        <v>19</v>
      </c>
      <c r="H17" s="73" t="s">
        <v>29</v>
      </c>
      <c r="I17" s="74"/>
      <c r="J17"/>
    </row>
    <row r="18" spans="2:11" x14ac:dyDescent="0.3">
      <c r="B18" s="7" t="s">
        <v>17</v>
      </c>
      <c r="C18" s="75" t="s">
        <v>30</v>
      </c>
      <c r="D18" s="75"/>
      <c r="E18" s="24"/>
      <c r="F18" s="24"/>
      <c r="G18" s="6" t="s">
        <v>18</v>
      </c>
      <c r="H18" s="76" t="s">
        <v>29</v>
      </c>
      <c r="I18" s="77"/>
    </row>
    <row r="19" spans="2:11" x14ac:dyDescent="0.3">
      <c r="B19" s="7" t="s">
        <v>34</v>
      </c>
      <c r="C19" s="75" t="s">
        <v>32</v>
      </c>
      <c r="D19" s="75"/>
      <c r="E19" s="24"/>
      <c r="F19" s="24"/>
      <c r="G19" s="24"/>
      <c r="H19" s="24"/>
      <c r="I19" s="24"/>
    </row>
    <row r="20" spans="2:11" x14ac:dyDescent="0.3">
      <c r="B20" s="7" t="s">
        <v>35</v>
      </c>
      <c r="C20" s="75" t="s">
        <v>32</v>
      </c>
      <c r="D20" s="75"/>
      <c r="E20" s="24"/>
      <c r="F20" s="24"/>
      <c r="G20" s="24"/>
      <c r="H20" s="24"/>
      <c r="I20" s="24"/>
    </row>
    <row r="21" spans="2:11" x14ac:dyDescent="0.3">
      <c r="B21" s="31"/>
      <c r="C21" s="32"/>
      <c r="D21" s="32"/>
      <c r="E21" s="1"/>
      <c r="F21" s="1"/>
      <c r="G21" s="1"/>
      <c r="H21" s="1"/>
      <c r="I21" s="1"/>
    </row>
    <row r="22" spans="2:11" x14ac:dyDescent="0.3">
      <c r="B22" s="17" t="s">
        <v>31</v>
      </c>
      <c r="C22" s="18"/>
      <c r="D22" s="16"/>
      <c r="E22" s="1"/>
      <c r="F22" s="1"/>
      <c r="G22" s="17" t="s">
        <v>31</v>
      </c>
      <c r="H22" s="18"/>
      <c r="I22" s="16"/>
    </row>
    <row r="23" spans="2:11" ht="15" thickBot="1" x14ac:dyDescent="0.35">
      <c r="B23" s="1"/>
      <c r="C23" s="1"/>
      <c r="D23" s="1"/>
      <c r="E23" s="1"/>
      <c r="F23" s="1"/>
      <c r="G23" s="1"/>
      <c r="H23" s="1"/>
      <c r="I23" s="1"/>
    </row>
    <row r="24" spans="2:11" ht="15" thickBot="1" x14ac:dyDescent="0.35">
      <c r="B24" s="66" t="s">
        <v>23</v>
      </c>
      <c r="C24" s="67"/>
      <c r="D24" s="68"/>
      <c r="E24" s="1"/>
      <c r="F24" s="1"/>
      <c r="G24" s="66" t="s">
        <v>26</v>
      </c>
      <c r="H24" s="67"/>
      <c r="I24" s="68"/>
    </row>
    <row r="25" spans="2:11" x14ac:dyDescent="0.3">
      <c r="B25" s="8" t="s">
        <v>8</v>
      </c>
      <c r="C25" s="69" t="s">
        <v>12</v>
      </c>
      <c r="D25" s="69"/>
      <c r="E25" s="1"/>
      <c r="F25" s="1"/>
      <c r="G25" s="8" t="s">
        <v>8</v>
      </c>
      <c r="H25" s="70" t="s">
        <v>15</v>
      </c>
      <c r="I25" s="71"/>
    </row>
    <row r="26" spans="2:11" x14ac:dyDescent="0.3">
      <c r="B26" s="9" t="s">
        <v>5</v>
      </c>
      <c r="C26" s="57" t="s">
        <v>13</v>
      </c>
      <c r="D26" s="57"/>
      <c r="E26" s="1"/>
      <c r="F26" s="1"/>
      <c r="G26" s="9" t="s">
        <v>5</v>
      </c>
      <c r="H26" s="58" t="s">
        <v>13</v>
      </c>
      <c r="I26" s="59"/>
    </row>
    <row r="27" spans="2:11" x14ac:dyDescent="0.3">
      <c r="B27" s="9" t="s">
        <v>0</v>
      </c>
      <c r="C27" s="57" t="str">
        <f ca="1">B8</f>
        <v>März 2026</v>
      </c>
      <c r="D27" s="57"/>
      <c r="E27" s="1"/>
      <c r="F27" s="1"/>
      <c r="G27" s="9" t="s">
        <v>0</v>
      </c>
      <c r="H27" s="58" t="str">
        <f ca="1">G8</f>
        <v>März 2026</v>
      </c>
      <c r="I27" s="59"/>
    </row>
    <row r="28" spans="2:11" x14ac:dyDescent="0.3">
      <c r="B28" s="10" t="s">
        <v>1</v>
      </c>
      <c r="C28" s="60" t="s">
        <v>14</v>
      </c>
      <c r="D28" s="60"/>
      <c r="E28" s="1"/>
      <c r="F28" s="1"/>
      <c r="G28" s="10" t="s">
        <v>1</v>
      </c>
      <c r="H28" s="61" t="s">
        <v>11</v>
      </c>
      <c r="I28" s="62"/>
    </row>
    <row r="29" spans="2:11" x14ac:dyDescent="0.3">
      <c r="B29" s="10" t="s">
        <v>10</v>
      </c>
      <c r="C29" s="63" t="s">
        <v>6</v>
      </c>
      <c r="D29" s="63"/>
      <c r="E29" s="1"/>
      <c r="F29" s="1"/>
      <c r="G29" s="10" t="s">
        <v>10</v>
      </c>
      <c r="H29" s="64" t="s">
        <v>9</v>
      </c>
      <c r="I29" s="65"/>
    </row>
    <row r="30" spans="2:11" ht="15" thickBot="1" x14ac:dyDescent="0.35">
      <c r="B30" s="28"/>
      <c r="C30" s="29"/>
      <c r="D30" s="29"/>
      <c r="E30" s="24"/>
      <c r="F30" s="24"/>
      <c r="G30" s="28"/>
      <c r="H30" s="29"/>
      <c r="I30" s="29"/>
      <c r="K30" s="1" t="s">
        <v>37</v>
      </c>
    </row>
    <row r="31" spans="2:11" ht="15" thickBot="1" x14ac:dyDescent="0.35">
      <c r="B31" s="21" t="s">
        <v>7</v>
      </c>
      <c r="C31" s="22">
        <f>AVERAGE(D40:D62)</f>
        <v>100.45652173913044</v>
      </c>
      <c r="D31" s="23" t="s">
        <v>4</v>
      </c>
      <c r="E31" s="24"/>
      <c r="F31" s="24"/>
      <c r="G31" s="21" t="s">
        <v>7</v>
      </c>
      <c r="H31" s="22">
        <f>+AVERAGE(I40:I62)</f>
        <v>36.935043478260866</v>
      </c>
      <c r="I31" s="23" t="s">
        <v>4</v>
      </c>
    </row>
    <row r="32" spans="2:11" ht="15" thickBot="1" x14ac:dyDescent="0.35">
      <c r="B32" s="38" t="s">
        <v>36</v>
      </c>
      <c r="C32" s="39"/>
      <c r="D32" s="40" t="s">
        <v>4</v>
      </c>
      <c r="E32" s="24"/>
      <c r="F32" s="24"/>
      <c r="G32" s="38" t="s">
        <v>36</v>
      </c>
      <c r="H32" s="39"/>
      <c r="I32" s="40" t="s">
        <v>4</v>
      </c>
    </row>
    <row r="33" spans="2:9" x14ac:dyDescent="0.3">
      <c r="B33" s="28"/>
      <c r="C33" s="41"/>
      <c r="D33" s="41"/>
      <c r="E33" s="24"/>
      <c r="F33" s="24"/>
      <c r="G33" s="28"/>
      <c r="H33" s="41"/>
      <c r="I33" s="41"/>
    </row>
    <row r="34" spans="2:9" x14ac:dyDescent="0.3">
      <c r="B34" s="28"/>
      <c r="C34" s="41"/>
      <c r="D34" s="41"/>
      <c r="E34" s="24"/>
      <c r="F34" s="24"/>
      <c r="G34" s="42" t="s">
        <v>38</v>
      </c>
      <c r="H34" s="43" t="s">
        <v>2</v>
      </c>
      <c r="I34" s="44" t="s">
        <v>3</v>
      </c>
    </row>
    <row r="35" spans="2:9" x14ac:dyDescent="0.3">
      <c r="B35" s="28"/>
      <c r="C35" s="41"/>
      <c r="D35" s="41"/>
      <c r="E35" s="24"/>
      <c r="F35" s="24"/>
      <c r="G35" s="54" t="str">
        <f>"1st Front Month - "&amp;G9</f>
        <v>1st Front Month - Arbeitspreis in Cent/kWh</v>
      </c>
      <c r="H35" s="55"/>
      <c r="I35" s="45">
        <f>AVERAGE(I40:I62)</f>
        <v>36.935043478260866</v>
      </c>
    </row>
    <row r="36" spans="2:9" x14ac:dyDescent="0.3">
      <c r="B36" s="36"/>
      <c r="C36" s="37"/>
      <c r="D36" s="37"/>
      <c r="E36" s="24"/>
      <c r="F36" s="24"/>
      <c r="G36" s="24"/>
      <c r="H36" s="24"/>
      <c r="I36" s="24"/>
    </row>
    <row r="37" spans="2:9" x14ac:dyDescent="0.3">
      <c r="B37" s="24"/>
      <c r="C37" s="24"/>
      <c r="D37" s="24"/>
      <c r="E37" s="24"/>
      <c r="F37" s="24"/>
      <c r="G37" s="56" t="str">
        <f ca="1">"**Einmalrabatt gültig ausschliesslich für den Monat "&amp;MID(CELL("dateiname",A5),FIND("]",CELL("dateiname",A5))+1,255)</f>
        <v>**Einmalrabatt gültig ausschliesslich für den Monat März 2026</v>
      </c>
      <c r="H37" s="56"/>
      <c r="I37" s="56"/>
    </row>
    <row r="39" spans="2:9" x14ac:dyDescent="0.3">
      <c r="B39" s="25" t="s">
        <v>21</v>
      </c>
      <c r="C39" s="26" t="s">
        <v>2</v>
      </c>
      <c r="D39" s="27" t="s">
        <v>20</v>
      </c>
      <c r="E39" s="24"/>
      <c r="F39" s="24"/>
      <c r="G39" s="25" t="s">
        <v>22</v>
      </c>
      <c r="H39" s="30" t="s">
        <v>2</v>
      </c>
      <c r="I39" s="27" t="s">
        <v>20</v>
      </c>
    </row>
    <row r="40" spans="2:9" x14ac:dyDescent="0.3">
      <c r="B40" s="46" t="s">
        <v>45</v>
      </c>
      <c r="C40" s="49">
        <v>46043</v>
      </c>
      <c r="D40" s="47">
        <v>108.21</v>
      </c>
      <c r="E40" s="24"/>
      <c r="F40" s="24"/>
      <c r="G40" s="46" t="s">
        <v>46</v>
      </c>
      <c r="H40" s="49">
        <v>46043</v>
      </c>
      <c r="I40" s="47">
        <v>40.649000000000008</v>
      </c>
    </row>
    <row r="41" spans="2:9" x14ac:dyDescent="0.3">
      <c r="B41" s="46" t="s">
        <v>45</v>
      </c>
      <c r="C41" s="14">
        <v>46044</v>
      </c>
      <c r="D41" s="47">
        <v>105.25</v>
      </c>
      <c r="E41" s="24"/>
      <c r="F41" s="24"/>
      <c r="G41" s="46" t="s">
        <v>46</v>
      </c>
      <c r="H41" s="14">
        <v>46044</v>
      </c>
      <c r="I41" s="47">
        <v>39.720999999999997</v>
      </c>
    </row>
    <row r="42" spans="2:9" x14ac:dyDescent="0.3">
      <c r="B42" s="46" t="s">
        <v>45</v>
      </c>
      <c r="C42" s="49">
        <v>46045</v>
      </c>
      <c r="D42" s="51">
        <v>109.8</v>
      </c>
      <c r="G42" s="46" t="s">
        <v>46</v>
      </c>
      <c r="H42" s="49">
        <v>46045</v>
      </c>
      <c r="I42" s="47">
        <v>41.347000000000001</v>
      </c>
    </row>
    <row r="43" spans="2:9" x14ac:dyDescent="0.3">
      <c r="B43" s="46" t="s">
        <v>45</v>
      </c>
      <c r="C43" s="14">
        <v>46048</v>
      </c>
      <c r="D43" s="47">
        <v>108.33</v>
      </c>
      <c r="G43" s="46" t="s">
        <v>46</v>
      </c>
      <c r="H43" s="14">
        <v>46048</v>
      </c>
      <c r="I43" s="47">
        <v>40.493000000000002</v>
      </c>
    </row>
    <row r="44" spans="2:9" x14ac:dyDescent="0.3">
      <c r="B44" s="46" t="s">
        <v>45</v>
      </c>
      <c r="C44" s="49">
        <v>46049</v>
      </c>
      <c r="D44" s="47">
        <v>108.42</v>
      </c>
      <c r="G44" s="46" t="s">
        <v>46</v>
      </c>
      <c r="H44" s="49">
        <v>46049</v>
      </c>
      <c r="I44" s="47">
        <v>40.314999999999998</v>
      </c>
    </row>
    <row r="45" spans="2:9" x14ac:dyDescent="0.3">
      <c r="B45" s="46" t="s">
        <v>45</v>
      </c>
      <c r="C45" s="14">
        <v>46050</v>
      </c>
      <c r="D45" s="47">
        <v>108.35</v>
      </c>
      <c r="G45" s="46" t="s">
        <v>46</v>
      </c>
      <c r="H45" s="14">
        <v>46050</v>
      </c>
      <c r="I45" s="52">
        <v>39.549999999999997</v>
      </c>
    </row>
    <row r="46" spans="2:9" x14ac:dyDescent="0.3">
      <c r="B46" s="46" t="s">
        <v>45</v>
      </c>
      <c r="C46" s="49">
        <v>46051</v>
      </c>
      <c r="D46" s="47">
        <v>109.73</v>
      </c>
      <c r="G46" s="46" t="s">
        <v>46</v>
      </c>
      <c r="H46" s="49">
        <v>46051</v>
      </c>
      <c r="I46" s="52">
        <v>40.61</v>
      </c>
    </row>
    <row r="47" spans="2:9" x14ac:dyDescent="0.3">
      <c r="B47" s="46" t="s">
        <v>45</v>
      </c>
      <c r="C47" s="14">
        <v>46052</v>
      </c>
      <c r="D47" s="47">
        <v>109.85</v>
      </c>
      <c r="G47" s="46" t="s">
        <v>46</v>
      </c>
      <c r="H47" s="14">
        <v>46052</v>
      </c>
      <c r="I47" s="47">
        <v>41.161000000000001</v>
      </c>
    </row>
    <row r="48" spans="2:9" x14ac:dyDescent="0.3">
      <c r="B48" s="46" t="s">
        <v>45</v>
      </c>
      <c r="C48" s="49">
        <v>46055</v>
      </c>
      <c r="D48" s="47">
        <v>102.47</v>
      </c>
      <c r="G48" s="46" t="s">
        <v>46</v>
      </c>
      <c r="H48" s="49">
        <v>46055</v>
      </c>
      <c r="I48" s="47">
        <v>36.136000000000003</v>
      </c>
    </row>
    <row r="49" spans="2:9" x14ac:dyDescent="0.3">
      <c r="B49" s="46" t="s">
        <v>45</v>
      </c>
      <c r="C49" s="14">
        <v>46056</v>
      </c>
      <c r="D49" s="47">
        <v>101.09</v>
      </c>
      <c r="G49" s="46" t="s">
        <v>46</v>
      </c>
      <c r="H49" s="14">
        <v>46056</v>
      </c>
      <c r="I49" s="47">
        <v>35.347000000000001</v>
      </c>
    </row>
    <row r="50" spans="2:9" x14ac:dyDescent="0.3">
      <c r="B50" s="46" t="s">
        <v>45</v>
      </c>
      <c r="C50" s="49">
        <v>46057</v>
      </c>
      <c r="D50" s="47">
        <v>102.21</v>
      </c>
      <c r="G50" s="46" t="s">
        <v>46</v>
      </c>
      <c r="H50" s="49">
        <v>46057</v>
      </c>
      <c r="I50" s="47">
        <v>36.033999999999999</v>
      </c>
    </row>
    <row r="51" spans="2:9" x14ac:dyDescent="0.3">
      <c r="B51" s="46" t="s">
        <v>45</v>
      </c>
      <c r="C51" s="14">
        <v>46058</v>
      </c>
      <c r="D51" s="47">
        <v>100.55</v>
      </c>
      <c r="G51" s="46" t="s">
        <v>46</v>
      </c>
      <c r="H51" s="14">
        <v>46058</v>
      </c>
      <c r="I51" s="47">
        <v>36.139000000000003</v>
      </c>
    </row>
    <row r="52" spans="2:9" x14ac:dyDescent="0.3">
      <c r="B52" s="46" t="s">
        <v>45</v>
      </c>
      <c r="C52" s="49">
        <v>46059</v>
      </c>
      <c r="D52" s="47">
        <v>103.91</v>
      </c>
      <c r="G52" s="46" t="s">
        <v>46</v>
      </c>
      <c r="H52" s="49">
        <v>46059</v>
      </c>
      <c r="I52" s="47">
        <v>37.942</v>
      </c>
    </row>
    <row r="53" spans="2:9" x14ac:dyDescent="0.3">
      <c r="B53" s="46" t="s">
        <v>45</v>
      </c>
      <c r="C53" s="14">
        <v>46062</v>
      </c>
      <c r="D53" s="47">
        <v>100.99</v>
      </c>
      <c r="G53" s="46" t="s">
        <v>46</v>
      </c>
      <c r="H53" s="14">
        <v>46062</v>
      </c>
      <c r="I53" s="47">
        <v>35.738</v>
      </c>
    </row>
    <row r="54" spans="2:9" x14ac:dyDescent="0.3">
      <c r="B54" s="46" t="s">
        <v>45</v>
      </c>
      <c r="C54" s="49">
        <v>46063</v>
      </c>
      <c r="D54" s="47">
        <v>97.01</v>
      </c>
      <c r="G54" s="46" t="s">
        <v>46</v>
      </c>
      <c r="H54" s="49">
        <v>46063</v>
      </c>
      <c r="I54" s="47">
        <v>34.154000000000003</v>
      </c>
    </row>
    <row r="55" spans="2:9" x14ac:dyDescent="0.3">
      <c r="B55" s="46" t="s">
        <v>45</v>
      </c>
      <c r="C55" s="14">
        <v>46064</v>
      </c>
      <c r="D55" s="47">
        <v>95.38</v>
      </c>
      <c r="G55" s="46" t="s">
        <v>46</v>
      </c>
      <c r="H55" s="14">
        <v>46064</v>
      </c>
      <c r="I55" s="47">
        <v>34.381</v>
      </c>
    </row>
    <row r="56" spans="2:9" x14ac:dyDescent="0.3">
      <c r="B56" s="46" t="s">
        <v>45</v>
      </c>
      <c r="C56" s="49">
        <v>46065</v>
      </c>
      <c r="D56" s="47">
        <v>94.68</v>
      </c>
      <c r="G56" s="46" t="s">
        <v>46</v>
      </c>
      <c r="H56" s="49">
        <v>46065</v>
      </c>
      <c r="I56" s="47">
        <v>35.284999999999997</v>
      </c>
    </row>
    <row r="57" spans="2:9" x14ac:dyDescent="0.3">
      <c r="B57" s="46" t="s">
        <v>45</v>
      </c>
      <c r="C57" s="14">
        <v>46066</v>
      </c>
      <c r="D57" s="47">
        <v>93.13</v>
      </c>
      <c r="G57" s="46" t="s">
        <v>46</v>
      </c>
      <c r="H57" s="14">
        <v>46066</v>
      </c>
      <c r="I57" s="52">
        <v>34.9</v>
      </c>
    </row>
    <row r="58" spans="2:9" x14ac:dyDescent="0.3">
      <c r="B58" s="46" t="s">
        <v>45</v>
      </c>
      <c r="C58" s="49">
        <v>46069</v>
      </c>
      <c r="D58" s="47">
        <v>88.47</v>
      </c>
      <c r="G58" s="46" t="s">
        <v>46</v>
      </c>
      <c r="H58" s="49">
        <v>46069</v>
      </c>
      <c r="I58" s="47">
        <v>33.540999999999997</v>
      </c>
    </row>
    <row r="59" spans="2:9" x14ac:dyDescent="0.3">
      <c r="B59" s="46" t="s">
        <v>45</v>
      </c>
      <c r="C59" s="14">
        <v>46070</v>
      </c>
      <c r="D59" s="47">
        <v>87.83</v>
      </c>
      <c r="G59" s="46" t="s">
        <v>46</v>
      </c>
      <c r="H59" s="14">
        <v>46070</v>
      </c>
      <c r="I59" s="47">
        <v>32.313000000000002</v>
      </c>
    </row>
    <row r="60" spans="2:9" x14ac:dyDescent="0.3">
      <c r="B60" s="46" t="s">
        <v>45</v>
      </c>
      <c r="C60" s="49">
        <v>46071</v>
      </c>
      <c r="D60" s="47">
        <v>90.89</v>
      </c>
      <c r="G60" s="46" t="s">
        <v>46</v>
      </c>
      <c r="H60" s="49">
        <v>46071</v>
      </c>
      <c r="I60" s="47">
        <v>33.881999999999998</v>
      </c>
    </row>
    <row r="61" spans="2:9" x14ac:dyDescent="0.3">
      <c r="B61" s="46" t="s">
        <v>45</v>
      </c>
      <c r="C61" s="14">
        <v>46072</v>
      </c>
      <c r="D61" s="47">
        <v>92.71</v>
      </c>
      <c r="G61" s="46" t="s">
        <v>46</v>
      </c>
      <c r="H61" s="14">
        <v>46072</v>
      </c>
      <c r="I61" s="47">
        <v>35.750999999999998</v>
      </c>
    </row>
    <row r="62" spans="2:9" x14ac:dyDescent="0.3">
      <c r="B62" s="46" t="s">
        <v>45</v>
      </c>
      <c r="C62" s="49">
        <v>46073</v>
      </c>
      <c r="D62" s="47">
        <v>91.24</v>
      </c>
      <c r="G62" s="46" t="s">
        <v>46</v>
      </c>
      <c r="H62" s="49">
        <v>46073</v>
      </c>
      <c r="I62" s="47">
        <v>34.117000000000004</v>
      </c>
    </row>
  </sheetData>
  <mergeCells count="27">
    <mergeCell ref="G35:H35"/>
    <mergeCell ref="G37:I37"/>
    <mergeCell ref="C27:D27"/>
    <mergeCell ref="H27:I27"/>
    <mergeCell ref="C28:D28"/>
    <mergeCell ref="H28:I28"/>
    <mergeCell ref="C29:D29"/>
    <mergeCell ref="H29:I29"/>
    <mergeCell ref="B24:D24"/>
    <mergeCell ref="G24:I24"/>
    <mergeCell ref="C25:D25"/>
    <mergeCell ref="H25:I25"/>
    <mergeCell ref="C26:D26"/>
    <mergeCell ref="H26:I26"/>
    <mergeCell ref="C20:D20"/>
    <mergeCell ref="B7:D7"/>
    <mergeCell ref="G7:I7"/>
    <mergeCell ref="B8:D8"/>
    <mergeCell ref="G8:I8"/>
    <mergeCell ref="B14:I14"/>
    <mergeCell ref="B16:D16"/>
    <mergeCell ref="G16:I16"/>
    <mergeCell ref="C17:D17"/>
    <mergeCell ref="H17:I17"/>
    <mergeCell ref="C18:D18"/>
    <mergeCell ref="H18:I18"/>
    <mergeCell ref="C19:D19"/>
  </mergeCells>
  <hyperlinks>
    <hyperlink ref="C29:D29" r:id="rId1" display="EEX" xr:uid="{2A6EF377-8322-4875-8D21-45DA7EE2535C}"/>
    <hyperlink ref="B22" r:id="rId2" xr:uid="{BE6FAAF7-4C32-4CE4-AE5E-3A0A89513371}"/>
    <hyperlink ref="G22" r:id="rId3" xr:uid="{86815AAC-CBA3-45A2-A13D-A0B6731E359B}"/>
    <hyperlink ref="H29:I29" r:id="rId4" display="CEGH" xr:uid="{FFA8ED01-ADEE-4833-B446-620E65132FBD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B1955-FCDE-4576-B9BC-332685C9AC81}">
  <dimension ref="A1:K58"/>
  <sheetViews>
    <sheetView topLeftCell="A24" zoomScale="85" zoomScaleNormal="85" workbookViewId="0">
      <selection activeCell="I36" sqref="I36"/>
    </sheetView>
  </sheetViews>
  <sheetFormatPr baseColWidth="10" defaultColWidth="11.44140625" defaultRowHeight="14.4" x14ac:dyDescent="0.3"/>
  <cols>
    <col min="1" max="1" width="5.6640625" style="20" customWidth="1"/>
    <col min="2" max="2" width="24.44140625" style="20" customWidth="1"/>
    <col min="3" max="4" width="16.5546875" style="20" customWidth="1"/>
    <col min="5" max="6" width="5.6640625" style="20" customWidth="1"/>
    <col min="7" max="7" width="24.44140625" style="20" customWidth="1"/>
    <col min="8" max="9" width="16.5546875" style="20" customWidth="1"/>
    <col min="10" max="10" width="5.6640625" style="1" customWidth="1"/>
    <col min="11" max="16384" width="11.44140625" style="1"/>
  </cols>
  <sheetData>
    <row r="1" spans="2:9" x14ac:dyDescent="0.3">
      <c r="B1" s="24"/>
      <c r="C1" s="24"/>
      <c r="D1" s="24"/>
      <c r="E1" s="24"/>
      <c r="F1" s="24"/>
      <c r="G1" s="24"/>
      <c r="H1" s="24"/>
      <c r="I1" s="24"/>
    </row>
    <row r="2" spans="2:9" x14ac:dyDescent="0.3">
      <c r="B2" s="24"/>
      <c r="C2" s="24"/>
      <c r="D2" s="24"/>
      <c r="E2" s="24"/>
      <c r="F2" s="24"/>
      <c r="G2" s="24"/>
      <c r="H2" s="24"/>
      <c r="I2" s="24"/>
    </row>
    <row r="3" spans="2:9" x14ac:dyDescent="0.3">
      <c r="B3" s="24"/>
      <c r="C3" s="24"/>
      <c r="D3" s="24"/>
      <c r="E3" s="24"/>
      <c r="F3" s="24"/>
      <c r="G3" s="24"/>
      <c r="H3" s="24"/>
      <c r="I3" s="24"/>
    </row>
    <row r="4" spans="2:9" x14ac:dyDescent="0.3">
      <c r="B4" s="24"/>
      <c r="C4" s="24"/>
      <c r="D4" s="24"/>
      <c r="E4" s="24"/>
      <c r="F4" s="24"/>
      <c r="G4" s="24"/>
      <c r="H4" s="24"/>
      <c r="I4" s="24"/>
    </row>
    <row r="5" spans="2:9" x14ac:dyDescent="0.3">
      <c r="B5" s="24"/>
      <c r="C5" s="24"/>
      <c r="D5" s="24"/>
      <c r="E5" s="24"/>
      <c r="F5" s="24"/>
      <c r="G5" s="24"/>
      <c r="H5" s="24"/>
      <c r="I5" s="24"/>
    </row>
    <row r="6" spans="2:9" ht="15" thickBot="1" x14ac:dyDescent="0.35">
      <c r="B6" s="24"/>
      <c r="C6" s="24"/>
      <c r="D6" s="24"/>
      <c r="E6" s="24"/>
      <c r="F6" s="24"/>
      <c r="G6" s="24"/>
      <c r="H6" s="24"/>
      <c r="I6" s="24"/>
    </row>
    <row r="7" spans="2:9" x14ac:dyDescent="0.3">
      <c r="B7" s="78" t="s">
        <v>41</v>
      </c>
      <c r="C7" s="79"/>
      <c r="D7" s="80"/>
      <c r="E7" s="1"/>
      <c r="F7" s="1"/>
      <c r="G7" s="78" t="s">
        <v>42</v>
      </c>
      <c r="H7" s="79"/>
      <c r="I7" s="80"/>
    </row>
    <row r="8" spans="2:9" ht="15" thickBot="1" x14ac:dyDescent="0.35">
      <c r="B8" s="81" t="str">
        <f ca="1">MID(CELL("dateiname",A1),FIND("]",CELL("dateiname",A1))+1,255)</f>
        <v>Februar 2026</v>
      </c>
      <c r="C8" s="82"/>
      <c r="D8" s="83"/>
      <c r="E8" s="1"/>
      <c r="F8" s="1"/>
      <c r="G8" s="81" t="str">
        <f ca="1">MID(CELL("dateiname",F1),FIND("]",CELL("dateiname",F1))+1,255)</f>
        <v>Februar 2026</v>
      </c>
      <c r="H8" s="82"/>
      <c r="I8" s="83"/>
    </row>
    <row r="9" spans="2:9" x14ac:dyDescent="0.3">
      <c r="B9" s="11" t="s">
        <v>33</v>
      </c>
      <c r="C9" s="12" t="s">
        <v>39</v>
      </c>
      <c r="D9" s="12" t="s">
        <v>40</v>
      </c>
      <c r="E9" s="1"/>
      <c r="F9" s="1"/>
      <c r="G9" s="5" t="s">
        <v>33</v>
      </c>
      <c r="H9" s="2" t="s">
        <v>39</v>
      </c>
      <c r="I9" s="2" t="s">
        <v>40</v>
      </c>
    </row>
    <row r="10" spans="2:9" x14ac:dyDescent="0.3">
      <c r="B10" s="6" t="s">
        <v>16</v>
      </c>
      <c r="C10" s="19">
        <f>ROUND(((($C$31)*1.1)+19)/10,2)</f>
        <v>15.29</v>
      </c>
      <c r="D10" s="3">
        <f>C10*1.2</f>
        <v>18.347999999999999</v>
      </c>
      <c r="E10" s="4"/>
      <c r="F10" s="4"/>
      <c r="G10" s="6" t="s">
        <v>19</v>
      </c>
      <c r="H10" s="19">
        <f>ROUND((($H$31)+13)/10,2)</f>
        <v>4.6100000000000003</v>
      </c>
      <c r="I10" s="3">
        <f>H10*1.2</f>
        <v>5.532</v>
      </c>
    </row>
    <row r="11" spans="2:9" x14ac:dyDescent="0.3">
      <c r="B11" s="7" t="s">
        <v>17</v>
      </c>
      <c r="C11" s="19">
        <f>ROUND(((($C$31)*1.1)+19)/10,2)</f>
        <v>15.29</v>
      </c>
      <c r="D11" s="3">
        <f t="shared" ref="D11:D13" si="0">C11*1.2</f>
        <v>18.347999999999999</v>
      </c>
      <c r="E11" s="4"/>
      <c r="F11" s="4"/>
      <c r="G11" s="6" t="s">
        <v>18</v>
      </c>
      <c r="H11" s="19">
        <f>ROUND((($H$31)+13)/10,2)</f>
        <v>4.6100000000000003</v>
      </c>
      <c r="I11" s="3">
        <f t="shared" ref="I11" si="1">H11*1.2</f>
        <v>5.532</v>
      </c>
    </row>
    <row r="12" spans="2:9" x14ac:dyDescent="0.3">
      <c r="B12" s="7" t="s">
        <v>34</v>
      </c>
      <c r="C12" s="33">
        <f>ROUND(((($C$31)*1.1)+24)/10,2)</f>
        <v>15.79</v>
      </c>
      <c r="D12" s="34">
        <f t="shared" si="0"/>
        <v>18.947999999999997</v>
      </c>
      <c r="E12" s="35"/>
      <c r="F12" s="35"/>
      <c r="G12" s="24"/>
      <c r="H12" s="24"/>
      <c r="I12" s="24"/>
    </row>
    <row r="13" spans="2:9" x14ac:dyDescent="0.3">
      <c r="B13" s="7" t="s">
        <v>35</v>
      </c>
      <c r="C13" s="33">
        <f>ROUND(((($C$31)*1.1)+24)/10,2)</f>
        <v>15.79</v>
      </c>
      <c r="D13" s="34">
        <f t="shared" si="0"/>
        <v>18.947999999999997</v>
      </c>
      <c r="E13" s="35"/>
      <c r="F13" s="35"/>
      <c r="G13" s="24"/>
      <c r="H13" s="24"/>
      <c r="I13" s="24"/>
    </row>
    <row r="14" spans="2:9" x14ac:dyDescent="0.3">
      <c r="B14" s="84"/>
      <c r="C14" s="84"/>
      <c r="D14" s="84"/>
      <c r="E14" s="84"/>
      <c r="F14" s="84"/>
      <c r="G14" s="84"/>
      <c r="H14" s="84"/>
      <c r="I14" s="84"/>
    </row>
    <row r="15" spans="2:9" ht="15" thickBot="1" x14ac:dyDescent="0.35">
      <c r="B15" s="24"/>
      <c r="C15" s="24"/>
      <c r="D15" s="24"/>
      <c r="E15" s="24"/>
      <c r="F15" s="24"/>
      <c r="G15" s="24"/>
      <c r="H15" s="24"/>
      <c r="I15" s="24"/>
    </row>
    <row r="16" spans="2:9" ht="15" thickBot="1" x14ac:dyDescent="0.35">
      <c r="B16" s="85" t="s">
        <v>24</v>
      </c>
      <c r="C16" s="86"/>
      <c r="D16" s="87"/>
      <c r="E16" s="24"/>
      <c r="F16" s="24"/>
      <c r="G16" s="85" t="s">
        <v>25</v>
      </c>
      <c r="H16" s="86"/>
      <c r="I16" s="87"/>
    </row>
    <row r="17" spans="2:11" x14ac:dyDescent="0.3">
      <c r="B17" s="6" t="s">
        <v>16</v>
      </c>
      <c r="C17" s="72" t="s">
        <v>30</v>
      </c>
      <c r="D17" s="72"/>
      <c r="E17" s="24"/>
      <c r="F17" s="24"/>
      <c r="G17" s="6" t="s">
        <v>19</v>
      </c>
      <c r="H17" s="73" t="s">
        <v>29</v>
      </c>
      <c r="I17" s="74"/>
      <c r="J17"/>
    </row>
    <row r="18" spans="2:11" x14ac:dyDescent="0.3">
      <c r="B18" s="7" t="s">
        <v>17</v>
      </c>
      <c r="C18" s="75" t="s">
        <v>30</v>
      </c>
      <c r="D18" s="75"/>
      <c r="E18" s="24"/>
      <c r="F18" s="24"/>
      <c r="G18" s="6" t="s">
        <v>18</v>
      </c>
      <c r="H18" s="76" t="s">
        <v>29</v>
      </c>
      <c r="I18" s="77"/>
    </row>
    <row r="19" spans="2:11" x14ac:dyDescent="0.3">
      <c r="B19" s="7" t="s">
        <v>34</v>
      </c>
      <c r="C19" s="75" t="s">
        <v>32</v>
      </c>
      <c r="D19" s="75"/>
      <c r="E19" s="24"/>
      <c r="F19" s="24"/>
      <c r="G19" s="24"/>
      <c r="H19" s="24"/>
      <c r="I19" s="24"/>
    </row>
    <row r="20" spans="2:11" x14ac:dyDescent="0.3">
      <c r="B20" s="7" t="s">
        <v>35</v>
      </c>
      <c r="C20" s="75" t="s">
        <v>32</v>
      </c>
      <c r="D20" s="75"/>
      <c r="E20" s="24"/>
      <c r="F20" s="24"/>
      <c r="G20" s="24"/>
      <c r="H20" s="24"/>
      <c r="I20" s="24"/>
    </row>
    <row r="21" spans="2:11" x14ac:dyDescent="0.3">
      <c r="B21" s="31"/>
      <c r="C21" s="32"/>
      <c r="D21" s="32"/>
      <c r="E21" s="1"/>
      <c r="F21" s="1"/>
      <c r="G21" s="1"/>
      <c r="H21" s="1"/>
      <c r="I21" s="1"/>
    </row>
    <row r="22" spans="2:11" x14ac:dyDescent="0.3">
      <c r="B22" s="17" t="s">
        <v>31</v>
      </c>
      <c r="C22" s="18"/>
      <c r="D22" s="16"/>
      <c r="E22" s="1"/>
      <c r="F22" s="1"/>
      <c r="G22" s="17" t="s">
        <v>31</v>
      </c>
      <c r="H22" s="18"/>
      <c r="I22" s="16"/>
    </row>
    <row r="23" spans="2:11" ht="15" thickBot="1" x14ac:dyDescent="0.35">
      <c r="B23" s="1"/>
      <c r="C23" s="1"/>
      <c r="D23" s="1"/>
      <c r="E23" s="1"/>
      <c r="F23" s="1"/>
      <c r="G23" s="1"/>
      <c r="H23" s="1"/>
      <c r="I23" s="1"/>
    </row>
    <row r="24" spans="2:11" ht="15" thickBot="1" x14ac:dyDescent="0.35">
      <c r="B24" s="66" t="s">
        <v>23</v>
      </c>
      <c r="C24" s="67"/>
      <c r="D24" s="68"/>
      <c r="E24" s="1"/>
      <c r="F24" s="1"/>
      <c r="G24" s="66" t="s">
        <v>26</v>
      </c>
      <c r="H24" s="67"/>
      <c r="I24" s="68"/>
    </row>
    <row r="25" spans="2:11" x14ac:dyDescent="0.3">
      <c r="B25" s="8" t="s">
        <v>8</v>
      </c>
      <c r="C25" s="69" t="s">
        <v>12</v>
      </c>
      <c r="D25" s="69"/>
      <c r="E25" s="1"/>
      <c r="F25" s="1"/>
      <c r="G25" s="8" t="s">
        <v>8</v>
      </c>
      <c r="H25" s="70" t="s">
        <v>15</v>
      </c>
      <c r="I25" s="71"/>
    </row>
    <row r="26" spans="2:11" x14ac:dyDescent="0.3">
      <c r="B26" s="9" t="s">
        <v>5</v>
      </c>
      <c r="C26" s="57" t="s">
        <v>13</v>
      </c>
      <c r="D26" s="57"/>
      <c r="E26" s="1"/>
      <c r="F26" s="1"/>
      <c r="G26" s="9" t="s">
        <v>5</v>
      </c>
      <c r="H26" s="58" t="s">
        <v>13</v>
      </c>
      <c r="I26" s="59"/>
    </row>
    <row r="27" spans="2:11" x14ac:dyDescent="0.3">
      <c r="B27" s="9" t="s">
        <v>0</v>
      </c>
      <c r="C27" s="57" t="str">
        <f ca="1">B8</f>
        <v>Februar 2026</v>
      </c>
      <c r="D27" s="57"/>
      <c r="E27" s="1"/>
      <c r="F27" s="1"/>
      <c r="G27" s="9" t="s">
        <v>0</v>
      </c>
      <c r="H27" s="58" t="str">
        <f ca="1">G8</f>
        <v>Februar 2026</v>
      </c>
      <c r="I27" s="59"/>
    </row>
    <row r="28" spans="2:11" x14ac:dyDescent="0.3">
      <c r="B28" s="10" t="s">
        <v>1</v>
      </c>
      <c r="C28" s="60" t="s">
        <v>14</v>
      </c>
      <c r="D28" s="60"/>
      <c r="E28" s="1"/>
      <c r="F28" s="1"/>
      <c r="G28" s="10" t="s">
        <v>1</v>
      </c>
      <c r="H28" s="61" t="s">
        <v>11</v>
      </c>
      <c r="I28" s="62"/>
    </row>
    <row r="29" spans="2:11" x14ac:dyDescent="0.3">
      <c r="B29" s="10" t="s">
        <v>10</v>
      </c>
      <c r="C29" s="63" t="s">
        <v>6</v>
      </c>
      <c r="D29" s="63"/>
      <c r="E29" s="1"/>
      <c r="F29" s="1"/>
      <c r="G29" s="10" t="s">
        <v>10</v>
      </c>
      <c r="H29" s="64" t="s">
        <v>9</v>
      </c>
      <c r="I29" s="65"/>
    </row>
    <row r="30" spans="2:11" ht="15" thickBot="1" x14ac:dyDescent="0.35">
      <c r="B30" s="28"/>
      <c r="C30" s="29"/>
      <c r="D30" s="29"/>
      <c r="E30" s="24"/>
      <c r="F30" s="24"/>
      <c r="G30" s="28"/>
      <c r="H30" s="29"/>
      <c r="I30" s="29"/>
      <c r="K30" s="1" t="s">
        <v>37</v>
      </c>
    </row>
    <row r="31" spans="2:11" ht="15" thickBot="1" x14ac:dyDescent="0.35">
      <c r="B31" s="21" t="s">
        <v>7</v>
      </c>
      <c r="C31" s="22">
        <f>AVERAGE(D40:D58)</f>
        <v>121.74526315789475</v>
      </c>
      <c r="D31" s="23" t="s">
        <v>4</v>
      </c>
      <c r="E31" s="24"/>
      <c r="F31" s="24"/>
      <c r="G31" s="21" t="s">
        <v>7</v>
      </c>
      <c r="H31" s="22">
        <f>+AVERAGE(I40:I58)</f>
        <v>33.121631578947373</v>
      </c>
      <c r="I31" s="23" t="s">
        <v>4</v>
      </c>
    </row>
    <row r="32" spans="2:11" ht="15" thickBot="1" x14ac:dyDescent="0.35">
      <c r="B32" s="38" t="s">
        <v>36</v>
      </c>
      <c r="C32" s="39"/>
      <c r="D32" s="40" t="s">
        <v>4</v>
      </c>
      <c r="E32" s="24"/>
      <c r="F32" s="24"/>
      <c r="G32" s="38" t="s">
        <v>36</v>
      </c>
      <c r="H32" s="39"/>
      <c r="I32" s="40" t="s">
        <v>4</v>
      </c>
    </row>
    <row r="33" spans="2:9" x14ac:dyDescent="0.3">
      <c r="B33" s="28"/>
      <c r="C33" s="41"/>
      <c r="D33" s="41"/>
      <c r="E33" s="24"/>
      <c r="F33" s="24"/>
      <c r="G33" s="28"/>
      <c r="H33" s="41"/>
      <c r="I33" s="41"/>
    </row>
    <row r="34" spans="2:9" x14ac:dyDescent="0.3">
      <c r="B34" s="28"/>
      <c r="C34" s="41"/>
      <c r="D34" s="41"/>
      <c r="E34" s="24"/>
      <c r="F34" s="24"/>
      <c r="G34" s="42" t="s">
        <v>38</v>
      </c>
      <c r="H34" s="43" t="s">
        <v>2</v>
      </c>
      <c r="I34" s="44" t="s">
        <v>3</v>
      </c>
    </row>
    <row r="35" spans="2:9" x14ac:dyDescent="0.3">
      <c r="B35" s="28"/>
      <c r="C35" s="41"/>
      <c r="D35" s="41"/>
      <c r="E35" s="24"/>
      <c r="F35" s="24"/>
      <c r="G35" s="54" t="str">
        <f>"1st Front Month - "&amp;G9</f>
        <v>1st Front Month - Arbeitspreis in Cent/kWh</v>
      </c>
      <c r="H35" s="55"/>
      <c r="I35" s="45">
        <f>AVERAGE(I40:I60)</f>
        <v>33.121631578947373</v>
      </c>
    </row>
    <row r="36" spans="2:9" x14ac:dyDescent="0.3">
      <c r="B36" s="36"/>
      <c r="C36" s="37"/>
      <c r="D36" s="37"/>
      <c r="E36" s="24"/>
      <c r="F36" s="24"/>
      <c r="G36" s="24"/>
      <c r="H36" s="24"/>
      <c r="I36" s="24"/>
    </row>
    <row r="37" spans="2:9" x14ac:dyDescent="0.3">
      <c r="B37" s="24"/>
      <c r="C37" s="24"/>
      <c r="D37" s="24"/>
      <c r="E37" s="24"/>
      <c r="F37" s="24"/>
      <c r="G37" s="56" t="str">
        <f ca="1">"**Einmalrabatt gültig ausschliesslich für den Monat "&amp;MID(CELL("dateiname",A5),FIND("]",CELL("dateiname",A5))+1,255)</f>
        <v>**Einmalrabatt gültig ausschliesslich für den Monat Februar 2026</v>
      </c>
      <c r="H37" s="56"/>
      <c r="I37" s="56"/>
    </row>
    <row r="39" spans="2:9" x14ac:dyDescent="0.3">
      <c r="B39" s="25" t="s">
        <v>21</v>
      </c>
      <c r="C39" s="26" t="s">
        <v>2</v>
      </c>
      <c r="D39" s="27" t="s">
        <v>20</v>
      </c>
      <c r="E39" s="24"/>
      <c r="F39" s="24"/>
      <c r="G39" s="25" t="s">
        <v>22</v>
      </c>
      <c r="H39" s="30" t="s">
        <v>2</v>
      </c>
      <c r="I39" s="27" t="s">
        <v>20</v>
      </c>
    </row>
    <row r="40" spans="2:9" x14ac:dyDescent="0.3">
      <c r="B40" s="48" t="s">
        <v>43</v>
      </c>
      <c r="C40" s="49">
        <v>46013</v>
      </c>
      <c r="D40" s="13">
        <v>117.41</v>
      </c>
      <c r="E40" s="24"/>
      <c r="F40" s="24"/>
      <c r="G40" s="14" t="s">
        <v>44</v>
      </c>
      <c r="H40" s="49">
        <v>46013</v>
      </c>
      <c r="I40" s="47">
        <v>30.428999999999998</v>
      </c>
    </row>
    <row r="41" spans="2:9" x14ac:dyDescent="0.3">
      <c r="B41" s="50" t="s">
        <v>43</v>
      </c>
      <c r="C41" s="14">
        <v>46014</v>
      </c>
      <c r="D41" s="15">
        <v>117.35</v>
      </c>
      <c r="E41" s="24"/>
      <c r="F41" s="24"/>
      <c r="G41" s="14" t="s">
        <v>44</v>
      </c>
      <c r="H41" s="14">
        <v>46014</v>
      </c>
      <c r="I41" s="47">
        <v>30.527999999999999</v>
      </c>
    </row>
    <row r="42" spans="2:9" x14ac:dyDescent="0.3">
      <c r="B42" s="50" t="s">
        <v>43</v>
      </c>
      <c r="C42" s="14">
        <v>46015</v>
      </c>
      <c r="D42" s="15">
        <v>117.35</v>
      </c>
      <c r="G42" s="14" t="s">
        <v>44</v>
      </c>
      <c r="H42" s="14">
        <v>46015</v>
      </c>
      <c r="I42" s="47">
        <v>31.024000000000004</v>
      </c>
    </row>
    <row r="43" spans="2:9" x14ac:dyDescent="0.3">
      <c r="B43" s="50" t="s">
        <v>43</v>
      </c>
      <c r="C43" s="14">
        <v>46020</v>
      </c>
      <c r="D43" s="15">
        <v>115.85</v>
      </c>
      <c r="G43" s="14" t="s">
        <v>44</v>
      </c>
      <c r="H43" s="14">
        <v>46020</v>
      </c>
      <c r="I43" s="47">
        <v>31.106999999999999</v>
      </c>
    </row>
    <row r="44" spans="2:9" x14ac:dyDescent="0.3">
      <c r="B44" s="50" t="s">
        <v>43</v>
      </c>
      <c r="C44" s="14">
        <v>46021</v>
      </c>
      <c r="D44" s="15">
        <v>114.02</v>
      </c>
      <c r="G44" s="14" t="s">
        <v>44</v>
      </c>
      <c r="H44" s="14">
        <v>46021</v>
      </c>
      <c r="I44" s="47">
        <v>30.385000000000002</v>
      </c>
    </row>
    <row r="45" spans="2:9" x14ac:dyDescent="0.3">
      <c r="B45" s="50" t="s">
        <v>43</v>
      </c>
      <c r="C45" s="14">
        <v>46022</v>
      </c>
      <c r="D45" s="15">
        <v>114.02</v>
      </c>
      <c r="G45" s="14" t="s">
        <v>44</v>
      </c>
      <c r="H45" s="14">
        <v>46022</v>
      </c>
      <c r="I45" s="47">
        <v>31.048999999999999</v>
      </c>
    </row>
    <row r="46" spans="2:9" x14ac:dyDescent="0.3">
      <c r="B46" s="50" t="s">
        <v>43</v>
      </c>
      <c r="C46" s="14">
        <v>46024</v>
      </c>
      <c r="D46" s="15">
        <v>116.51</v>
      </c>
      <c r="G46" s="14" t="s">
        <v>44</v>
      </c>
      <c r="H46" s="14">
        <v>46024</v>
      </c>
      <c r="I46" s="47">
        <v>31.82</v>
      </c>
    </row>
    <row r="47" spans="2:9" x14ac:dyDescent="0.3">
      <c r="B47" s="50" t="s">
        <v>43</v>
      </c>
      <c r="C47" s="14">
        <v>46027</v>
      </c>
      <c r="D47" s="15">
        <v>110.84</v>
      </c>
      <c r="G47" s="14" t="s">
        <v>44</v>
      </c>
      <c r="H47" s="14">
        <v>46027</v>
      </c>
      <c r="I47" s="47">
        <v>30.231000000000002</v>
      </c>
    </row>
    <row r="48" spans="2:9" x14ac:dyDescent="0.3">
      <c r="B48" s="50" t="s">
        <v>43</v>
      </c>
      <c r="C48" s="14">
        <v>46028</v>
      </c>
      <c r="D48" s="15">
        <v>113.06</v>
      </c>
      <c r="G48" s="14" t="s">
        <v>44</v>
      </c>
      <c r="H48" s="14">
        <v>46028</v>
      </c>
      <c r="I48" s="47">
        <v>30.879000000000005</v>
      </c>
    </row>
    <row r="49" spans="2:9" x14ac:dyDescent="0.3">
      <c r="B49" s="50" t="s">
        <v>43</v>
      </c>
      <c r="C49" s="14">
        <v>46029</v>
      </c>
      <c r="D49" s="15">
        <v>116.07</v>
      </c>
      <c r="G49" s="14" t="s">
        <v>44</v>
      </c>
      <c r="H49" s="14">
        <v>46029</v>
      </c>
      <c r="I49" s="47">
        <v>31.768000000000004</v>
      </c>
    </row>
    <row r="50" spans="2:9" x14ac:dyDescent="0.3">
      <c r="B50" s="50" t="s">
        <v>43</v>
      </c>
      <c r="C50" s="14">
        <v>46030</v>
      </c>
      <c r="D50" s="15">
        <v>115.19</v>
      </c>
      <c r="G50" s="14" t="s">
        <v>44</v>
      </c>
      <c r="H50" s="14">
        <v>46030</v>
      </c>
      <c r="I50" s="47">
        <v>30.715</v>
      </c>
    </row>
    <row r="51" spans="2:9" x14ac:dyDescent="0.3">
      <c r="B51" s="50" t="s">
        <v>43</v>
      </c>
      <c r="C51" s="14">
        <v>46031</v>
      </c>
      <c r="D51" s="15">
        <v>116.21</v>
      </c>
      <c r="G51" s="14" t="s">
        <v>44</v>
      </c>
      <c r="H51" s="14">
        <v>46031</v>
      </c>
      <c r="I51" s="47">
        <v>31.557000000000002</v>
      </c>
    </row>
    <row r="52" spans="2:9" x14ac:dyDescent="0.3">
      <c r="B52" s="50" t="s">
        <v>43</v>
      </c>
      <c r="C52" s="14">
        <v>46034</v>
      </c>
      <c r="D52" s="15">
        <v>124.16</v>
      </c>
      <c r="G52" s="14" t="s">
        <v>44</v>
      </c>
      <c r="H52" s="14">
        <v>46034</v>
      </c>
      <c r="I52" s="47">
        <v>33.262999999999998</v>
      </c>
    </row>
    <row r="53" spans="2:9" x14ac:dyDescent="0.3">
      <c r="B53" s="50" t="s">
        <v>43</v>
      </c>
      <c r="C53" s="14">
        <v>46035</v>
      </c>
      <c r="D53" s="15">
        <v>129</v>
      </c>
      <c r="G53" s="14" t="s">
        <v>44</v>
      </c>
      <c r="H53" s="14">
        <v>46035</v>
      </c>
      <c r="I53" s="47">
        <v>34.518000000000001</v>
      </c>
    </row>
    <row r="54" spans="2:9" x14ac:dyDescent="0.3">
      <c r="B54" s="50" t="s">
        <v>43</v>
      </c>
      <c r="C54" s="14">
        <v>46036</v>
      </c>
      <c r="D54" s="15">
        <v>131.75</v>
      </c>
      <c r="G54" s="14" t="s">
        <v>44</v>
      </c>
      <c r="H54" s="14">
        <v>46036</v>
      </c>
      <c r="I54" s="47">
        <v>34.975999999999999</v>
      </c>
    </row>
    <row r="55" spans="2:9" x14ac:dyDescent="0.3">
      <c r="B55" s="50" t="s">
        <v>43</v>
      </c>
      <c r="C55" s="14">
        <v>46037</v>
      </c>
      <c r="D55" s="15">
        <v>134.87</v>
      </c>
      <c r="G55" s="14" t="s">
        <v>44</v>
      </c>
      <c r="H55" s="14">
        <v>46037</v>
      </c>
      <c r="I55" s="47">
        <v>36.448</v>
      </c>
    </row>
    <row r="56" spans="2:9" x14ac:dyDescent="0.3">
      <c r="B56" s="50" t="s">
        <v>43</v>
      </c>
      <c r="C56" s="14">
        <v>46038</v>
      </c>
      <c r="D56" s="15">
        <v>142.91</v>
      </c>
      <c r="G56" s="14" t="s">
        <v>44</v>
      </c>
      <c r="H56" s="14">
        <v>46038</v>
      </c>
      <c r="I56" s="47">
        <v>40.361000000000004</v>
      </c>
    </row>
    <row r="57" spans="2:9" x14ac:dyDescent="0.3">
      <c r="B57" s="50" t="s">
        <v>43</v>
      </c>
      <c r="C57" s="14">
        <v>46041</v>
      </c>
      <c r="D57" s="15">
        <v>134.32</v>
      </c>
      <c r="G57" s="14" t="s">
        <v>44</v>
      </c>
      <c r="H57" s="14">
        <v>46041</v>
      </c>
      <c r="I57" s="47">
        <v>38.826000000000001</v>
      </c>
    </row>
    <row r="58" spans="2:9" x14ac:dyDescent="0.3">
      <c r="B58" s="50" t="s">
        <v>43</v>
      </c>
      <c r="C58" s="14">
        <v>46042</v>
      </c>
      <c r="D58" s="15">
        <v>132.27000000000001</v>
      </c>
      <c r="G58" s="14" t="s">
        <v>44</v>
      </c>
      <c r="H58" s="14">
        <v>46042</v>
      </c>
      <c r="I58" s="47">
        <v>39.427000000000007</v>
      </c>
    </row>
  </sheetData>
  <mergeCells count="27">
    <mergeCell ref="G35:H35"/>
    <mergeCell ref="G37:I37"/>
    <mergeCell ref="C27:D27"/>
    <mergeCell ref="H27:I27"/>
    <mergeCell ref="C28:D28"/>
    <mergeCell ref="H28:I28"/>
    <mergeCell ref="C29:D29"/>
    <mergeCell ref="H29:I29"/>
    <mergeCell ref="B24:D24"/>
    <mergeCell ref="G24:I24"/>
    <mergeCell ref="C25:D25"/>
    <mergeCell ref="H25:I25"/>
    <mergeCell ref="C26:D26"/>
    <mergeCell ref="H26:I26"/>
    <mergeCell ref="C20:D20"/>
    <mergeCell ref="B7:D7"/>
    <mergeCell ref="G7:I7"/>
    <mergeCell ref="B8:D8"/>
    <mergeCell ref="G8:I8"/>
    <mergeCell ref="B14:I14"/>
    <mergeCell ref="B16:D16"/>
    <mergeCell ref="G16:I16"/>
    <mergeCell ref="C17:D17"/>
    <mergeCell ref="H17:I17"/>
    <mergeCell ref="C18:D18"/>
    <mergeCell ref="H18:I18"/>
    <mergeCell ref="C19:D19"/>
  </mergeCells>
  <phoneticPr fontId="12" type="noConversion"/>
  <hyperlinks>
    <hyperlink ref="C29:D29" r:id="rId1" display="EEX" xr:uid="{E4E339B1-2CF4-4E4B-81CF-29D6E58CAB7E}"/>
    <hyperlink ref="B22" r:id="rId2" xr:uid="{05E59384-1406-4525-9BED-9EB4BF3C750C}"/>
    <hyperlink ref="G22" r:id="rId3" xr:uid="{16CF301E-49C5-4C50-B438-2CCC93D628C6}"/>
    <hyperlink ref="H29:I29" r:id="rId4" display="CEGH" xr:uid="{972D1163-B172-4440-8943-43452B923B69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A8497A4C0DD34D9DCE2E122E2C927F" ma:contentTypeVersion="12" ma:contentTypeDescription="Ein neues Dokument erstellen." ma:contentTypeScope="" ma:versionID="0ff1a25cf7ca517919850447c84acccd">
  <xsd:schema xmlns:xsd="http://www.w3.org/2001/XMLSchema" xmlns:xs="http://www.w3.org/2001/XMLSchema" xmlns:p="http://schemas.microsoft.com/office/2006/metadata/properties" xmlns:ns2="f8807dfe-0ddc-4d90-991e-2d72640f9df6" xmlns:ns3="d96e3611-17e1-43cd-a2cd-3a13bb144550" targetNamespace="http://schemas.microsoft.com/office/2006/metadata/properties" ma:root="true" ma:fieldsID="e7966f1e9ba6b91e740af7539799b74f" ns2:_="" ns3:_="">
    <xsd:import namespace="f8807dfe-0ddc-4d90-991e-2d72640f9df6"/>
    <xsd:import namespace="d96e3611-17e1-43cd-a2cd-3a13bb1445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07dfe-0ddc-4d90-991e-2d72640f9d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fb087627-15dd-4010-88d9-b7787f9605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e3611-17e1-43cd-a2cd-3a13bb14455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e70652-f56e-4118-80f9-7f85c04e7fd8}" ma:internalName="TaxCatchAll" ma:showField="CatchAllData" ma:web="d96e3611-17e1-43cd-a2cd-3a13bb1445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07dfe-0ddc-4d90-991e-2d72640f9df6">
      <Terms xmlns="http://schemas.microsoft.com/office/infopath/2007/PartnerControls"/>
    </lcf76f155ced4ddcb4097134ff3c332f>
    <TaxCatchAll xmlns="d96e3611-17e1-43cd-a2cd-3a13bb144550" xsi:nil="true"/>
  </documentManagement>
</p:properties>
</file>

<file path=customXml/itemProps1.xml><?xml version="1.0" encoding="utf-8"?>
<ds:datastoreItem xmlns:ds="http://schemas.openxmlformats.org/officeDocument/2006/customXml" ds:itemID="{A4ED8700-D4CD-40A8-9C93-3B787EE07445}"/>
</file>

<file path=customXml/itemProps2.xml><?xml version="1.0" encoding="utf-8"?>
<ds:datastoreItem xmlns:ds="http://schemas.openxmlformats.org/officeDocument/2006/customXml" ds:itemID="{74E26F80-E683-4E38-8287-4F3DC24DA065}"/>
</file>

<file path=customXml/itemProps3.xml><?xml version="1.0" encoding="utf-8"?>
<ds:datastoreItem xmlns:ds="http://schemas.openxmlformats.org/officeDocument/2006/customXml" ds:itemID="{C96C2877-7D0F-4D34-9949-9EDA03C6193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Juli 2026</vt:lpstr>
      <vt:lpstr>Juni 2026</vt:lpstr>
      <vt:lpstr>Mai 2026</vt:lpstr>
      <vt:lpstr>April 2026</vt:lpstr>
      <vt:lpstr>März 2026</vt:lpstr>
      <vt:lpstr>Februar 2026</vt:lpstr>
      <vt:lpstr>'April 2026'!Druckbereich</vt:lpstr>
      <vt:lpstr>'Februar 2026'!Druckbereich</vt:lpstr>
      <vt:lpstr>'Juli 2026'!Druckbereich</vt:lpstr>
      <vt:lpstr>'Juni 2026'!Druckbereich</vt:lpstr>
      <vt:lpstr>'Mai 2026'!Druckbereich</vt:lpstr>
      <vt:lpstr>'März 2026'!Druckbereich</vt:lpstr>
    </vt:vector>
  </TitlesOfParts>
  <Company>easy green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easy green energy</dc:creator>
  <cp:lastModifiedBy>Marlene Dorner</cp:lastModifiedBy>
  <cp:lastPrinted>2017-11-22T14:26:42Z</cp:lastPrinted>
  <dcterms:created xsi:type="dcterms:W3CDTF">2016-08-10T06:54:55Z</dcterms:created>
  <dcterms:modified xsi:type="dcterms:W3CDTF">2026-06-22T13:05:45Z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{A44787D4-0540-4523-9961-78E4036D8C6D}">
    <vt:lpwstr>{4A999425-7019-4ABB-8731-BA1B9F329FE2}</vt:lpwstr>
  </property>
  <property fmtid="{D5CDD505-2E9C-101B-9397-08002B2CF9AE}" pid="4" name="MSIP_Label_b0e4137d-3c3f-4cec-9f07-da88235b25cd_Enabled">
    <vt:lpwstr>true</vt:lpwstr>
  </property>
  <property fmtid="{D5CDD505-2E9C-101B-9397-08002B2CF9AE}" pid="5" name="MSIP_Label_b0e4137d-3c3f-4cec-9f07-da88235b25cd_SetDate">
    <vt:lpwstr>2021-02-23T13:06:30Z</vt:lpwstr>
  </property>
  <property fmtid="{D5CDD505-2E9C-101B-9397-08002B2CF9AE}" pid="6" name="MSIP_Label_b0e4137d-3c3f-4cec-9f07-da88235b25cd_Method">
    <vt:lpwstr>Standard</vt:lpwstr>
  </property>
  <property fmtid="{D5CDD505-2E9C-101B-9397-08002B2CF9AE}" pid="7" name="MSIP_Label_b0e4137d-3c3f-4cec-9f07-da88235b25cd_Name">
    <vt:lpwstr>Internal</vt:lpwstr>
  </property>
  <property fmtid="{D5CDD505-2E9C-101B-9397-08002B2CF9AE}" pid="8" name="MSIP_Label_b0e4137d-3c3f-4cec-9f07-da88235b25cd_SiteId">
    <vt:lpwstr>6c57600f-285e-42b1-b384-86c271614b79</vt:lpwstr>
  </property>
  <property fmtid="{D5CDD505-2E9C-101B-9397-08002B2CF9AE}" pid="9" name="MSIP_Label_b0e4137d-3c3f-4cec-9f07-da88235b25cd_ActionId">
    <vt:lpwstr>5ebb8b5c-44b7-4d94-b9c6-7d7f35abb4aa</vt:lpwstr>
  </property>
  <property fmtid="{D5CDD505-2E9C-101B-9397-08002B2CF9AE}" pid="10" name="MSIP_Label_b0e4137d-3c3f-4cec-9f07-da88235b25cd_ContentBits">
    <vt:lpwstr>0</vt:lpwstr>
  </property>
  <property fmtid="{D5CDD505-2E9C-101B-9397-08002B2CF9AE}" pid="11" name="ContentTypeId">
    <vt:lpwstr>0x010100FBA8497A4C0DD34D9DCE2E122E2C927F</vt:lpwstr>
  </property>
</Properties>
</file>